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-01 - SO-01 Venkovní ka..." sheetId="2" r:id="rId2"/>
    <sheet name="SO-02 - SO-02 -  Úprava ZTI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'SO-01 - SO-01 Venkovní ka...'!$C$125:$K$210</definedName>
    <definedName name="_xlnm.Print_Area" localSheetId="1">'SO-01 - SO-01 Venkovní ka...'!$C$4:$J$76,'SO-01 - SO-01 Venkovní ka...'!$C$82:$J$107,'SO-01 - SO-01 Venkovní ka...'!$C$113:$J$210</definedName>
    <definedName name="_xlnm.Print_Titles" localSheetId="1">'SO-01 - SO-01 Venkovní ka...'!$125:$125</definedName>
    <definedName name="_xlnm._FilterDatabase" localSheetId="2" hidden="1">'SO-02 - SO-02 -  Úprava ZTI'!$C$119:$K$164</definedName>
    <definedName name="_xlnm.Print_Area" localSheetId="2">'SO-02 - SO-02 -  Úprava ZTI'!$C$4:$J$76,'SO-02 - SO-02 -  Úprava ZTI'!$C$82:$J$101,'SO-02 - SO-02 -  Úprava ZTI'!$C$107:$J$164</definedName>
    <definedName name="_xlnm.Print_Titles" localSheetId="2">'SO-02 - SO-02 -  Úprava ZTI'!$119:$119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64"/>
  <c r="BH164"/>
  <c r="BG164"/>
  <c r="BF164"/>
  <c r="T164"/>
  <c r="R164"/>
  <c r="P164"/>
  <c r="BI160"/>
  <c r="BH160"/>
  <c r="BG160"/>
  <c r="BF160"/>
  <c r="T160"/>
  <c r="R160"/>
  <c r="P160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5"/>
  <c r="BH145"/>
  <c r="BG145"/>
  <c r="BF145"/>
  <c r="T145"/>
  <c r="R145"/>
  <c r="P145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29"/>
  <c r="BH129"/>
  <c r="BG129"/>
  <c r="BF129"/>
  <c r="T129"/>
  <c r="R129"/>
  <c r="P129"/>
  <c r="BI125"/>
  <c r="BH125"/>
  <c r="BG125"/>
  <c r="BF125"/>
  <c r="T125"/>
  <c r="R125"/>
  <c r="P125"/>
  <c r="BI123"/>
  <c r="BH123"/>
  <c r="BG123"/>
  <c r="BF123"/>
  <c r="T123"/>
  <c r="R123"/>
  <c r="P123"/>
  <c r="F114"/>
  <c r="E112"/>
  <c r="F89"/>
  <c r="E87"/>
  <c r="J24"/>
  <c r="E24"/>
  <c r="J117"/>
  <c r="J23"/>
  <c r="J21"/>
  <c r="E21"/>
  <c r="J91"/>
  <c r="J20"/>
  <c r="J18"/>
  <c r="E18"/>
  <c r="F92"/>
  <c r="J17"/>
  <c r="J15"/>
  <c r="E15"/>
  <c r="F116"/>
  <c r="J14"/>
  <c r="J12"/>
  <c r="J114"/>
  <c r="E7"/>
  <c r="E110"/>
  <c i="2" r="J37"/>
  <c r="J36"/>
  <c i="1" r="AY95"/>
  <c i="2" r="J35"/>
  <c i="1" r="AX95"/>
  <c i="2" r="BI210"/>
  <c r="BH210"/>
  <c r="BG210"/>
  <c r="BF210"/>
  <c r="T210"/>
  <c r="T209"/>
  <c r="R210"/>
  <c r="R209"/>
  <c r="P210"/>
  <c r="P209"/>
  <c r="BI208"/>
  <c r="BH208"/>
  <c r="BG208"/>
  <c r="BF208"/>
  <c r="T208"/>
  <c r="R208"/>
  <c r="P208"/>
  <c r="BI207"/>
  <c r="BH207"/>
  <c r="BG207"/>
  <c r="BF207"/>
  <c r="T207"/>
  <c r="R207"/>
  <c r="P207"/>
  <c r="BI205"/>
  <c r="BH205"/>
  <c r="BG205"/>
  <c r="BF205"/>
  <c r="T205"/>
  <c r="R205"/>
  <c r="P205"/>
  <c r="BI204"/>
  <c r="BH204"/>
  <c r="BG204"/>
  <c r="BF204"/>
  <c r="T204"/>
  <c r="R204"/>
  <c r="P204"/>
  <c r="BI202"/>
  <c r="BH202"/>
  <c r="BG202"/>
  <c r="BF202"/>
  <c r="T202"/>
  <c r="R202"/>
  <c r="P202"/>
  <c r="BI200"/>
  <c r="BH200"/>
  <c r="BG200"/>
  <c r="BF200"/>
  <c r="T200"/>
  <c r="R200"/>
  <c r="P200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0"/>
  <c r="BH190"/>
  <c r="BG190"/>
  <c r="BF190"/>
  <c r="T190"/>
  <c r="R190"/>
  <c r="P190"/>
  <c r="BI189"/>
  <c r="BH189"/>
  <c r="BG189"/>
  <c r="BF189"/>
  <c r="T189"/>
  <c r="R189"/>
  <c r="P189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79"/>
  <c r="BH179"/>
  <c r="BG179"/>
  <c r="BF179"/>
  <c r="T179"/>
  <c r="T178"/>
  <c r="R179"/>
  <c r="R178"/>
  <c r="P179"/>
  <c r="P178"/>
  <c r="BI177"/>
  <c r="BH177"/>
  <c r="BG177"/>
  <c r="BF177"/>
  <c r="T177"/>
  <c r="R177"/>
  <c r="P177"/>
  <c r="BI173"/>
  <c r="BH173"/>
  <c r="BG173"/>
  <c r="BF173"/>
  <c r="T173"/>
  <c r="R173"/>
  <c r="P173"/>
  <c r="BI172"/>
  <c r="BH172"/>
  <c r="BG172"/>
  <c r="BF172"/>
  <c r="T172"/>
  <c r="R172"/>
  <c r="P172"/>
  <c r="BI170"/>
  <c r="BH170"/>
  <c r="BG170"/>
  <c r="BF170"/>
  <c r="T170"/>
  <c r="R170"/>
  <c r="P170"/>
  <c r="BI166"/>
  <c r="BH166"/>
  <c r="BG166"/>
  <c r="BF166"/>
  <c r="T166"/>
  <c r="R166"/>
  <c r="P166"/>
  <c r="BI163"/>
  <c r="BH163"/>
  <c r="BG163"/>
  <c r="BF163"/>
  <c r="T163"/>
  <c r="R163"/>
  <c r="P163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5"/>
  <c r="BH155"/>
  <c r="BG155"/>
  <c r="BF155"/>
  <c r="T155"/>
  <c r="R155"/>
  <c r="P155"/>
  <c r="BI153"/>
  <c r="BH153"/>
  <c r="BG153"/>
  <c r="BF153"/>
  <c r="T153"/>
  <c r="R153"/>
  <c r="P153"/>
  <c r="BI149"/>
  <c r="BH149"/>
  <c r="BG149"/>
  <c r="BF149"/>
  <c r="T149"/>
  <c r="R149"/>
  <c r="P149"/>
  <c r="BI148"/>
  <c r="BH148"/>
  <c r="BG148"/>
  <c r="BF148"/>
  <c r="T148"/>
  <c r="R148"/>
  <c r="P148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4"/>
  <c r="BH134"/>
  <c r="BG134"/>
  <c r="BF134"/>
  <c r="T134"/>
  <c r="R134"/>
  <c r="P134"/>
  <c r="BI133"/>
  <c r="BH133"/>
  <c r="BG133"/>
  <c r="BF133"/>
  <c r="T133"/>
  <c r="R133"/>
  <c r="P133"/>
  <c r="BI129"/>
  <c r="BH129"/>
  <c r="BG129"/>
  <c r="BF129"/>
  <c r="T129"/>
  <c r="R129"/>
  <c r="P129"/>
  <c r="F120"/>
  <c r="E118"/>
  <c r="F89"/>
  <c r="E87"/>
  <c r="J24"/>
  <c r="E24"/>
  <c r="J92"/>
  <c r="J23"/>
  <c r="J21"/>
  <c r="E21"/>
  <c r="J122"/>
  <c r="J20"/>
  <c r="J18"/>
  <c r="E18"/>
  <c r="F123"/>
  <c r="J17"/>
  <c r="J15"/>
  <c r="E15"/>
  <c r="F91"/>
  <c r="J14"/>
  <c r="J12"/>
  <c r="J120"/>
  <c r="E7"/>
  <c r="E85"/>
  <c i="1" r="L90"/>
  <c r="AM90"/>
  <c r="AM89"/>
  <c r="L89"/>
  <c r="AM87"/>
  <c r="L87"/>
  <c r="L85"/>
  <c r="L84"/>
  <c i="2" r="BK207"/>
  <c r="J204"/>
  <c r="BK195"/>
  <c r="J179"/>
  <c r="J163"/>
  <c r="BK149"/>
  <c r="BK140"/>
  <c r="J207"/>
  <c r="J195"/>
  <c r="BK173"/>
  <c r="BK153"/>
  <c r="BK134"/>
  <c r="BK197"/>
  <c r="BK170"/>
  <c r="J155"/>
  <c r="BK141"/>
  <c r="BK202"/>
  <c r="J193"/>
  <c r="J189"/>
  <c r="J186"/>
  <c r="J173"/>
  <c r="BK144"/>
  <c i="3" r="J160"/>
  <c r="BK150"/>
  <c r="J143"/>
  <c r="J133"/>
  <c r="J125"/>
  <c r="BK157"/>
  <c r="BK145"/>
  <c r="BK139"/>
  <c r="J132"/>
  <c r="BK164"/>
  <c r="J150"/>
  <c r="BK140"/>
  <c r="J134"/>
  <c r="BK153"/>
  <c r="J151"/>
  <c i="2" r="J170"/>
  <c r="BK158"/>
  <c r="BK138"/>
  <c r="J205"/>
  <c r="J196"/>
  <c r="J190"/>
  <c r="J148"/>
  <c r="BK129"/>
  <c r="J192"/>
  <c r="J160"/>
  <c r="J149"/>
  <c r="BK210"/>
  <c r="BK200"/>
  <c r="BK190"/>
  <c r="J187"/>
  <c r="BK184"/>
  <c r="J166"/>
  <c r="J143"/>
  <c i="3" r="BK152"/>
  <c r="BK142"/>
  <c r="J131"/>
  <c r="BK160"/>
  <c r="BK149"/>
  <c r="J141"/>
  <c r="J135"/>
  <c r="BK129"/>
  <c r="J153"/>
  <c r="J148"/>
  <c r="BK138"/>
  <c r="BK133"/>
  <c r="BK141"/>
  <c i="2" r="J210"/>
  <c r="BK205"/>
  <c r="BK196"/>
  <c r="J184"/>
  <c r="BK166"/>
  <c r="BK148"/>
  <c r="BK133"/>
  <c r="J200"/>
  <c r="BK194"/>
  <c r="BK163"/>
  <c r="J141"/>
  <c r="BK208"/>
  <c r="J177"/>
  <c r="J158"/>
  <c r="BK143"/>
  <c r="J134"/>
  <c r="J202"/>
  <c r="BK192"/>
  <c r="BK187"/>
  <c r="BK185"/>
  <c r="BK172"/>
  <c r="J140"/>
  <c i="3" r="J155"/>
  <c r="J145"/>
  <c r="J139"/>
  <c r="J129"/>
  <c r="BK158"/>
  <c r="BK148"/>
  <c r="BK143"/>
  <c r="J138"/>
  <c r="BK131"/>
  <c r="J158"/>
  <c r="J149"/>
  <c r="J142"/>
  <c r="BK135"/>
  <c r="J157"/>
  <c r="BK137"/>
  <c i="2" r="J208"/>
  <c r="J197"/>
  <c r="J185"/>
  <c r="J172"/>
  <c r="J162"/>
  <c r="J144"/>
  <c r="J129"/>
  <c r="BK204"/>
  <c r="BK177"/>
  <c r="BK155"/>
  <c r="J133"/>
  <c r="BK193"/>
  <c r="BK162"/>
  <c r="J153"/>
  <c r="J138"/>
  <c r="J194"/>
  <c r="BK189"/>
  <c r="BK186"/>
  <c r="BK179"/>
  <c r="BK160"/>
  <c i="1" r="AS94"/>
  <c i="3" r="BK132"/>
  <c r="J164"/>
  <c r="BK155"/>
  <c r="BK146"/>
  <c r="J140"/>
  <c r="BK134"/>
  <c r="BK123"/>
  <c r="BK151"/>
  <c r="J146"/>
  <c r="J137"/>
  <c r="BK125"/>
  <c r="J152"/>
  <c r="J123"/>
  <c i="2" l="1" r="T128"/>
  <c r="T157"/>
  <c r="BK165"/>
  <c r="J165"/>
  <c r="J100"/>
  <c r="BK183"/>
  <c r="J183"/>
  <c r="J102"/>
  <c r="BK188"/>
  <c r="J188"/>
  <c r="J103"/>
  <c r="BK199"/>
  <c r="J199"/>
  <c r="J104"/>
  <c r="BK203"/>
  <c r="J203"/>
  <c r="J105"/>
  <c i="3" r="BK122"/>
  <c r="BK121"/>
  <c r="J121"/>
  <c r="J97"/>
  <c r="BK128"/>
  <c r="BK127"/>
  <c r="J127"/>
  <c r="J99"/>
  <c i="2" r="BK128"/>
  <c r="J128"/>
  <c r="J98"/>
  <c r="R157"/>
  <c r="R165"/>
  <c r="R183"/>
  <c r="R188"/>
  <c r="T199"/>
  <c r="R203"/>
  <c i="3" r="T122"/>
  <c r="T121"/>
  <c r="P128"/>
  <c r="P127"/>
  <c i="2" r="P128"/>
  <c r="BK157"/>
  <c r="J157"/>
  <c r="J99"/>
  <c r="T165"/>
  <c r="P183"/>
  <c r="P188"/>
  <c r="R199"/>
  <c r="T203"/>
  <c i="3" r="R122"/>
  <c r="R121"/>
  <c r="R128"/>
  <c r="R127"/>
  <c i="2" r="R128"/>
  <c r="R127"/>
  <c r="R126"/>
  <c r="P157"/>
  <c r="P165"/>
  <c r="T183"/>
  <c r="T188"/>
  <c r="P199"/>
  <c r="P203"/>
  <c i="3" r="P122"/>
  <c r="P121"/>
  <c r="P120"/>
  <c i="1" r="AU96"/>
  <c i="3" r="T128"/>
  <c r="T127"/>
  <c i="2" r="BK178"/>
  <c r="J178"/>
  <c r="J101"/>
  <c r="BK209"/>
  <c r="J209"/>
  <c r="J106"/>
  <c i="3" r="E85"/>
  <c r="F91"/>
  <c r="F117"/>
  <c r="BE125"/>
  <c r="BE131"/>
  <c r="BE132"/>
  <c r="BE133"/>
  <c r="BE139"/>
  <c r="BE142"/>
  <c r="BE143"/>
  <c r="BE146"/>
  <c r="BE149"/>
  <c r="BE155"/>
  <c r="BE160"/>
  <c r="BE164"/>
  <c r="J89"/>
  <c r="J92"/>
  <c r="J116"/>
  <c r="BE129"/>
  <c r="BE140"/>
  <c r="BE141"/>
  <c r="BE150"/>
  <c r="BE151"/>
  <c r="BE152"/>
  <c r="BE153"/>
  <c r="BE123"/>
  <c r="BE134"/>
  <c r="BE135"/>
  <c r="BE137"/>
  <c r="BE138"/>
  <c r="BE145"/>
  <c r="BE148"/>
  <c r="BE157"/>
  <c r="BE158"/>
  <c i="2" r="J89"/>
  <c r="F92"/>
  <c r="J123"/>
  <c r="BE129"/>
  <c r="BE133"/>
  <c r="BE134"/>
  <c r="BE140"/>
  <c r="BE148"/>
  <c r="BE149"/>
  <c r="BE155"/>
  <c r="BE162"/>
  <c r="BE173"/>
  <c r="BE177"/>
  <c r="BE179"/>
  <c r="BE185"/>
  <c r="BE186"/>
  <c r="BE187"/>
  <c r="BE189"/>
  <c r="BE190"/>
  <c r="BE194"/>
  <c r="BE195"/>
  <c r="BE200"/>
  <c r="J91"/>
  <c r="E116"/>
  <c r="F122"/>
  <c r="BE144"/>
  <c r="BE163"/>
  <c r="BE172"/>
  <c r="BE197"/>
  <c r="BE210"/>
  <c r="BE138"/>
  <c r="BE143"/>
  <c r="BE158"/>
  <c r="BE166"/>
  <c r="BE170"/>
  <c r="BE192"/>
  <c r="BE202"/>
  <c r="BE207"/>
  <c r="BE208"/>
  <c r="BE141"/>
  <c r="BE153"/>
  <c r="BE160"/>
  <c r="BE184"/>
  <c r="BE193"/>
  <c r="BE196"/>
  <c r="BE204"/>
  <c r="BE205"/>
  <c r="F34"/>
  <c i="1" r="BA95"/>
  <c i="3" r="F34"/>
  <c i="1" r="BA96"/>
  <c i="2" r="F35"/>
  <c i="1" r="BB95"/>
  <c i="2" r="J34"/>
  <c i="1" r="AW95"/>
  <c i="3" r="F35"/>
  <c i="1" r="BB96"/>
  <c i="2" r="F36"/>
  <c i="1" r="BC95"/>
  <c i="3" r="J34"/>
  <c i="1" r="AW96"/>
  <c i="2" r="F37"/>
  <c i="1" r="BD95"/>
  <c i="3" r="F36"/>
  <c i="1" r="BC96"/>
  <c i="3" r="F37"/>
  <c i="1" r="BD96"/>
  <c i="3" l="1" r="R120"/>
  <c i="2" r="P127"/>
  <c r="P126"/>
  <c i="1" r="AU95"/>
  <c i="3" r="T120"/>
  <c i="2" r="T127"/>
  <c r="T126"/>
  <c r="BK127"/>
  <c r="BK126"/>
  <c r="J126"/>
  <c r="J96"/>
  <c i="3" r="BK120"/>
  <c r="J120"/>
  <c r="J96"/>
  <c r="J122"/>
  <c r="J98"/>
  <c r="J128"/>
  <c r="J100"/>
  <c i="1" r="AU94"/>
  <c i="2" r="F33"/>
  <c i="1" r="AZ95"/>
  <c r="BD94"/>
  <c r="W33"/>
  <c r="BC94"/>
  <c r="W32"/>
  <c i="3" r="J33"/>
  <c i="1" r="AV96"/>
  <c r="AT96"/>
  <c r="BB94"/>
  <c r="W31"/>
  <c r="BA94"/>
  <c r="AW94"/>
  <c r="AK30"/>
  <c i="3" r="F33"/>
  <c i="1" r="AZ96"/>
  <c i="2" r="J33"/>
  <c i="1" r="AV95"/>
  <c r="AT95"/>
  <c i="2" l="1" r="J127"/>
  <c r="J97"/>
  <c r="J30"/>
  <c i="1" r="AG95"/>
  <c i="3" r="J30"/>
  <c i="1" r="AG96"/>
  <c r="AX94"/>
  <c r="AY94"/>
  <c r="AZ94"/>
  <c r="W29"/>
  <c r="W30"/>
  <c i="3" l="1" r="J39"/>
  <c i="2" r="J39"/>
  <c i="1" r="AN96"/>
  <c r="AN95"/>
  <c r="AV94"/>
  <c r="AK29"/>
  <c r="AG94"/>
  <c r="AK26"/>
  <c l="1"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<sst xmlns="http://schemas.openxmlformats.org/spreadsheetml/2006/main">
  <si>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</si>
  <si>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</si>
  <si>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</si>
  <si>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</si>
  <si>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</si>
  <si>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{9dc4817d-6fbd-4fc2-bacd-c0c59361c052}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</si>
  <si>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</si>
  <si>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</si>
  <si>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</si>
  <si>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</si>
  <si>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</si>
  <si>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</si>
  <si>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</si>
  <si>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</si>
  <si>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40Bi22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</si>
  <si>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</si>
  <si>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</si>
  <si>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 xml:space="preserve">40Bi22 - Pardubice  Odlučovač tuků pro kuchyň domu mládeže</t>
  </si>
  <si>
    <t>KSO:</t>
  </si>
  <si>
    <t>CC-CZ:</t>
  </si>
  <si>
    <t>Místo:</t>
  </si>
  <si>
    <t xml:space="preserve"> </t>
  </si>
  <si>
    <t>Datum:</t>
  </si>
  <si>
    <t>31. 10. 2022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</si>
  <si>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</si>
  <si>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</si>
  <si>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</si>
  <si>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</si>
  <si>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</si>
  <si>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</si>
  <si>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</si>
  <si>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</si>
  <si>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</si>
  <si>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</si>
  <si>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</si>
  <si>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</si>
  <si>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</si>
  <si>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</si>
  <si>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</si>
  <si>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</si>
  <si>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</si>
  <si>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</si>
  <si>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</si>
  <si>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</si>
  <si>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</si>
  <si>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</si>
  <si>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</si>
  <si>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</si>
  <si>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</si>
  <si>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</si>
  <si>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</si>
  <si>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</si>
  <si>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</si>
  <si>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</si>
  <si>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</si>
  <si>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</si>
  <si>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</si>
  <si>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</si>
  <si>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</si>
  <si>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</si>
  <si>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</si>
  <si>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</si>
  <si>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</si>
  <si>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</si>
  <si>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</si>
  <si>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</si>
  <si>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</si>
  <si>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</si>
  <si>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</si>
  <si>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</si>
  <si>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</si>
  <si>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</si>
  <si>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</si>
  <si>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</si>
  <si>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</si>
  <si>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</si>
  <si>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</si>
  <si>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</si>
  <si>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</si>
  <si>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SO-01 Venkovní kanalizace</t>
  </si>
  <si>
    <t>STA</t>
  </si>
  <si>
    <t>1</t>
  </si>
  <si>
    <t>{3ae18a98-d97f-4f92-9dde-a978b9061e0b}</t>
  </si>
  <si>
    <t>2</t>
  </si>
  <si>
    <t>SO-02</t>
  </si>
  <si>
    <t xml:space="preserve">SO-02 -  Úprava ZTI</t>
  </si>
  <si>
    <t>{d49ab2cb-42c3-4cb3-99ef-4b360c174a05}</t>
  </si>
  <si>
    <t>KRYCÍ LIST SOUPISU PRACÍ</t>
  </si>
  <si>
    <t>Objekt:</t>
  </si>
  <si>
    <t>SO-01 - SO-01 Venkovní kanalizace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</si>
  <si>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</si>
  <si>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</si>
  <si>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</si>
  <si>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</si>
  <si>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</si>
  <si>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</si>
  <si>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</si>
  <si>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</si>
  <si>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</si>
  <si>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</si>
  <si>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</si>
  <si>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</si>
  <si>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</si>
  <si>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</si>
  <si>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</si>
  <si>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</si>
  <si>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</si>
  <si>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</si>
  <si>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</si>
  <si>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</si>
  <si>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</si>
  <si>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</si>
  <si>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</si>
  <si>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</si>
  <si>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</si>
  <si>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</si>
  <si>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</si>
  <si>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</si>
  <si>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</si>
  <si>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</si>
  <si>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</si>
  <si>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</si>
  <si>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</si>
  <si>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113107312</t>
  </si>
  <si>
    <t>Odstranění podkladu z kameniva těženého tl přes 100 do 200 mm strojně pl do 50 m2</t>
  </si>
  <si>
    <t>m2</t>
  </si>
  <si>
    <t>4</t>
  </si>
  <si>
    <t>-625648398</t>
  </si>
  <si>
    <t>VV</t>
  </si>
  <si>
    <t>1,1*14,7</t>
  </si>
  <si>
    <t>5,53*4,53</t>
  </si>
  <si>
    <t>Mezisoučet</t>
  </si>
  <si>
    <t>3</t>
  </si>
  <si>
    <t>113107323</t>
  </si>
  <si>
    <t>Odstranění podkladu z kameniva drceného tl přes 200 do 300 mm strojně pl do 50 m2</t>
  </si>
  <si>
    <t>-1260720686</t>
  </si>
  <si>
    <t>113107343</t>
  </si>
  <si>
    <t>Odstranění podkladu živičného tl přes 100 do 150 mm strojně pl do 50 m2</t>
  </si>
  <si>
    <t>-1706435111</t>
  </si>
  <si>
    <t>1,2*14,7</t>
  </si>
  <si>
    <t>5,83*4,83</t>
  </si>
  <si>
    <t>132212331</t>
  </si>
  <si>
    <t>Hloubení nezapažených rýh šířky do 2000 mm v soudržných horninách třídy těžitelnosti I skupiny 3 ručně</t>
  </si>
  <si>
    <t>m3</t>
  </si>
  <si>
    <t>1773231453</t>
  </si>
  <si>
    <t>0,6*1,1*14,3/2</t>
  </si>
  <si>
    <t>5</t>
  </si>
  <si>
    <t>132312331</t>
  </si>
  <si>
    <t>Hloubení nezapažených rýh šířky do 2000 mm v soudržných horninách třídy těžitelnosti II skupiny 4 ručně</t>
  </si>
  <si>
    <t>-1860523949</t>
  </si>
  <si>
    <t>6</t>
  </si>
  <si>
    <t>133251101</t>
  </si>
  <si>
    <t>Hloubení šachet nezapažených v hornině třídy těžitelnosti I skupiny 3 objem do 20 m3</t>
  </si>
  <si>
    <t>-611062349</t>
  </si>
  <si>
    <t>(5,45*4,45+3,83*2,83)/2*1,8/2</t>
  </si>
  <si>
    <t>7</t>
  </si>
  <si>
    <t>133351101</t>
  </si>
  <si>
    <t>Hloubení šachet nezapažených v hornině třídy těžitelnosti II skupiny 4 objem do 20 m3</t>
  </si>
  <si>
    <t>-1710886228</t>
  </si>
  <si>
    <t>8</t>
  </si>
  <si>
    <t>162351104</t>
  </si>
  <si>
    <t>Vodorovné přemístění do 1000 m výkopku/sypaniny z horniny třídy těžitelnosti I, skupiny 1 až 3</t>
  </si>
  <si>
    <t>2010466865</t>
  </si>
  <si>
    <t>15,791</t>
  </si>
  <si>
    <t>24,027/2</t>
  </si>
  <si>
    <t>9</t>
  </si>
  <si>
    <t>162351124</t>
  </si>
  <si>
    <t>Vodorovné přemístění přes 500 do 1000 m výkopku/sypaniny z hornin třídy těžitelnosti II skupiny 4 a 5</t>
  </si>
  <si>
    <t>1122457708</t>
  </si>
  <si>
    <t>10</t>
  </si>
  <si>
    <t>174151101</t>
  </si>
  <si>
    <t>Zásyp jam, šachet rýh nebo kolem objektů sypaninou se zhutněním</t>
  </si>
  <si>
    <t>692744571</t>
  </si>
  <si>
    <t>4,719*2-8,085</t>
  </si>
  <si>
    <t>15,791*2-(2,83*1,83*1,72)</t>
  </si>
  <si>
    <t>11</t>
  </si>
  <si>
    <t>175151101</t>
  </si>
  <si>
    <t>Obsypání potrubí strojně sypaninou bez prohození, uloženou do 3 m</t>
  </si>
  <si>
    <t>901124260</t>
  </si>
  <si>
    <t>14,7*1,1*0,5</t>
  </si>
  <si>
    <t>12</t>
  </si>
  <si>
    <t>M</t>
  </si>
  <si>
    <t>58331200</t>
  </si>
  <si>
    <t>štěrkopísek netříděný zásypový</t>
  </si>
  <si>
    <t>t</t>
  </si>
  <si>
    <t>1063029591</t>
  </si>
  <si>
    <t>8,085*2 'Přepočtené koeficientem množství</t>
  </si>
  <si>
    <t>Zakládání</t>
  </si>
  <si>
    <t>13</t>
  </si>
  <si>
    <t>273321611</t>
  </si>
  <si>
    <t>Základové desky ze ŽB bez zvýšených nároků na prostředí tř. C 30/37</t>
  </si>
  <si>
    <t>1476624571</t>
  </si>
  <si>
    <t>2,83*1,83*0,15</t>
  </si>
  <si>
    <t>14</t>
  </si>
  <si>
    <t>273351121</t>
  </si>
  <si>
    <t>Zřízení bednění základových desek</t>
  </si>
  <si>
    <t>1826204598</t>
  </si>
  <si>
    <t>(2,83+1,83)*2*0,15</t>
  </si>
  <si>
    <t>273351122</t>
  </si>
  <si>
    <t>Odstranění bednění základových desek</t>
  </si>
  <si>
    <t>1728710049</t>
  </si>
  <si>
    <t>16</t>
  </si>
  <si>
    <t>273362021</t>
  </si>
  <si>
    <t>Výztuž základových desek svařovanými sítěmi Kari</t>
  </si>
  <si>
    <t>452189234</t>
  </si>
  <si>
    <t>2,83*1,83*2*2*3,03*0,001</t>
  </si>
  <si>
    <t>Svislé a kompletní konstrukce</t>
  </si>
  <si>
    <t>17</t>
  </si>
  <si>
    <t>380326131</t>
  </si>
  <si>
    <t>Kompletní konstrukce ČOV, nádrží ze ŽB se zvýšenými nároky na prostředí tř. C 30/37 tl přes 80 do 150 mm</t>
  </si>
  <si>
    <t>-55900786</t>
  </si>
  <si>
    <t>(2,73+1,73)*2*1,47*0,115"stěny</t>
  </si>
  <si>
    <t>2,73*1,73*0,1"strop</t>
  </si>
  <si>
    <t>18</t>
  </si>
  <si>
    <t>380356231</t>
  </si>
  <si>
    <t>Bednění kompletních konstrukcí ČOV, nádrží nebo vodojemů neomítaných ploch rovinných zřízení</t>
  </si>
  <si>
    <t>1742182745</t>
  </si>
  <si>
    <t>(2,73+1,73)*2*1,57</t>
  </si>
  <si>
    <t>19</t>
  </si>
  <si>
    <t>380356232</t>
  </si>
  <si>
    <t>Bednění kompletních konstrukcí ČOV, nádrží nebo vodojemů neomítaných ploch rovinných odstranění</t>
  </si>
  <si>
    <t>491645665</t>
  </si>
  <si>
    <t>20</t>
  </si>
  <si>
    <t>380361011</t>
  </si>
  <si>
    <t>Výztuž kompletních konstrukcí ČOV, nádrží nebo vodojemů ze svařovaných sítí KARI</t>
  </si>
  <si>
    <t>-1502592897</t>
  </si>
  <si>
    <t>(2,73+1,73)*2*1,47*3,03*0,001"stěny</t>
  </si>
  <si>
    <t>2,73*1,73*2*3,03*0,001"strop</t>
  </si>
  <si>
    <t>386EX1311</t>
  </si>
  <si>
    <t>D+Montáž odlučovače tuků a olejů polyetylenového OT1 10- P</t>
  </si>
  <si>
    <t>kus</t>
  </si>
  <si>
    <t>2007281290</t>
  </si>
  <si>
    <t>Vodorovné konstrukce</t>
  </si>
  <si>
    <t>22</t>
  </si>
  <si>
    <t>451573111</t>
  </si>
  <si>
    <t>Lože pod potrubí otevřený výkop ze štěrkopísku</t>
  </si>
  <si>
    <t>1045523441</t>
  </si>
  <si>
    <t>14,7*1,1*0,1</t>
  </si>
  <si>
    <t>3,83*2,83*0,15</t>
  </si>
  <si>
    <t>Komunikace pozemní</t>
  </si>
  <si>
    <t>23</t>
  </si>
  <si>
    <t>564861111</t>
  </si>
  <si>
    <t>Podklad ze štěrkodrtě ŠD tl 200 mm</t>
  </si>
  <si>
    <t>-784583726</t>
  </si>
  <si>
    <t>24</t>
  </si>
  <si>
    <t>565155111</t>
  </si>
  <si>
    <t>Asfaltový beton vrstva podkladní ACP 16 (obalované kamenivo OKS) tl 70 mm š do 3 m</t>
  </si>
  <si>
    <t>-1768478313</t>
  </si>
  <si>
    <t>25</t>
  </si>
  <si>
    <t>573211107</t>
  </si>
  <si>
    <t>Postřik živičný spojovací z asfaltu v množství 0,30 kg/m2</t>
  </si>
  <si>
    <t>1688551728</t>
  </si>
  <si>
    <t>26</t>
  </si>
  <si>
    <t>577134211</t>
  </si>
  <si>
    <t>Asfaltový beton vrstva obrusná ACO 11 (ABS) tř. II tl 40 mm š do 3 m z nemodifikovaného asfaltu</t>
  </si>
  <si>
    <t>-129117746</t>
  </si>
  <si>
    <t>Trubní vedení</t>
  </si>
  <si>
    <t>27</t>
  </si>
  <si>
    <t>871353121</t>
  </si>
  <si>
    <t>Montáž kanalizačního potrubí z PVC těsněné gumovým kroužkem otevřený výkop sklon do 20 % DN 200</t>
  </si>
  <si>
    <t>m</t>
  </si>
  <si>
    <t>-452120581</t>
  </si>
  <si>
    <t>28</t>
  </si>
  <si>
    <t>OSM.223160</t>
  </si>
  <si>
    <t>KGEM Trubka DN 200/6000, plnostěnná SN10 EN 1401-1</t>
  </si>
  <si>
    <t>1541271988</t>
  </si>
  <si>
    <t>14,7*1,03 'Přepočtené koeficientem množství</t>
  </si>
  <si>
    <t>29</t>
  </si>
  <si>
    <t>871265231</t>
  </si>
  <si>
    <t>Kanalizační potrubí z tvrdého PVC jednovrstvé tuhost třídy SN10 DN 110</t>
  </si>
  <si>
    <t>250017888</t>
  </si>
  <si>
    <t>30</t>
  </si>
  <si>
    <t>892.R.01</t>
  </si>
  <si>
    <t>Kamerová prohlídka stoky</t>
  </si>
  <si>
    <t>1207204927</t>
  </si>
  <si>
    <t>31</t>
  </si>
  <si>
    <t>892351111</t>
  </si>
  <si>
    <t>Tlaková zkouška vodou potrubí DN 150 nebo 200</t>
  </si>
  <si>
    <t>952184524</t>
  </si>
  <si>
    <t>32</t>
  </si>
  <si>
    <t>894EX4141</t>
  </si>
  <si>
    <t xml:space="preserve">Podkladní beton pod  šachty skruží základových (dno)</t>
  </si>
  <si>
    <t>-255441591</t>
  </si>
  <si>
    <t>33</t>
  </si>
  <si>
    <t>894EX8123</t>
  </si>
  <si>
    <t>D+M Revizní a čistící šachta z PP DN 600 komplet</t>
  </si>
  <si>
    <t>712651562</t>
  </si>
  <si>
    <t>34</t>
  </si>
  <si>
    <t>899722114</t>
  </si>
  <si>
    <t>Krytí potrubí z plastů výstražnou fólií z PVC 40 cm</t>
  </si>
  <si>
    <t>559428457</t>
  </si>
  <si>
    <t>14,7</t>
  </si>
  <si>
    <t>Ostatní konstrukce a práce, bourání</t>
  </si>
  <si>
    <t>35</t>
  </si>
  <si>
    <t>919735113</t>
  </si>
  <si>
    <t>Řezání stávajícího živičného krytu hl do 150 mm</t>
  </si>
  <si>
    <t>-1705607435</t>
  </si>
  <si>
    <t>14,7*2+5,83*4,83</t>
  </si>
  <si>
    <t>36</t>
  </si>
  <si>
    <t>977151127</t>
  </si>
  <si>
    <t>Jádrové vrty diamantovými korunkami do stavebních materiálů D přes 225 do 250 mm</t>
  </si>
  <si>
    <t>-2034299780</t>
  </si>
  <si>
    <t>997</t>
  </si>
  <si>
    <t>Přesun sutě</t>
  </si>
  <si>
    <t>37</t>
  </si>
  <si>
    <t>997013501</t>
  </si>
  <si>
    <t>Odvoz suti a vybouraných hmot na skládku nebo meziskládku do 1 km se složením</t>
  </si>
  <si>
    <t>1797409006</t>
  </si>
  <si>
    <t>38</t>
  </si>
  <si>
    <t>997013509</t>
  </si>
  <si>
    <t>Příplatek k odvozu suti a vybouraných hmot na skládku ZKD 1 km přes 1 km</t>
  </si>
  <si>
    <t>337269582</t>
  </si>
  <si>
    <t>44,987*9 'Přepočtené koeficientem množství</t>
  </si>
  <si>
    <t>39</t>
  </si>
  <si>
    <t>997013645</t>
  </si>
  <si>
    <t>Poplatek za uložení na skládce (skládkovné) odpadu asfaltového bez dehtu kód odpadu 17 03 02</t>
  </si>
  <si>
    <t>571567866</t>
  </si>
  <si>
    <t>40</t>
  </si>
  <si>
    <t>997013655</t>
  </si>
  <si>
    <t>Poplatek za uložení na skládce (skládkovné) zeminy a kamení kód odpadu 17 05 04</t>
  </si>
  <si>
    <t>232920638</t>
  </si>
  <si>
    <t>998</t>
  </si>
  <si>
    <t>Přesun hmot</t>
  </si>
  <si>
    <t>41</t>
  </si>
  <si>
    <t>998276101</t>
  </si>
  <si>
    <t>Přesun hmot pro trubní vedení z trub z plastických hmot otevřený výkop</t>
  </si>
  <si>
    <t>-1884457697</t>
  </si>
  <si>
    <t xml:space="preserve">SO-02 - SO-02 -  Úprava ZTI</t>
  </si>
  <si>
    <t>PSV - Práce a dodávky PSV</t>
  </si>
  <si>
    <t xml:space="preserve">    721 - Zdravotechnika - vnitřní kanalizace</t>
  </si>
  <si>
    <t>977151123</t>
  </si>
  <si>
    <t>Jádrové vrty diamantovými korunkami do stavebních materiálů D přes 130 do 150 mm</t>
  </si>
  <si>
    <t>-1714044614</t>
  </si>
  <si>
    <t>0,3+0,15</t>
  </si>
  <si>
    <t>1372739010</t>
  </si>
  <si>
    <t>0,3+0,3+0,3+0,675</t>
  </si>
  <si>
    <t>PSV</t>
  </si>
  <si>
    <t>Práce a dodávky PSV</t>
  </si>
  <si>
    <t>721</t>
  </si>
  <si>
    <t>Zdravotechnika - vnitřní kanalizace</t>
  </si>
  <si>
    <t>721173401</t>
  </si>
  <si>
    <t>Potrubí kanalizační z PVC SN 4 svodné DN 110</t>
  </si>
  <si>
    <t>-1502990372</t>
  </si>
  <si>
    <t>721,-01</t>
  </si>
  <si>
    <t>propojení porubí DN 110 na stávající rozvod</t>
  </si>
  <si>
    <t>soub</t>
  </si>
  <si>
    <t>1063965335</t>
  </si>
  <si>
    <t>28611351</t>
  </si>
  <si>
    <t>koleno kanalizační PVC KG 110x45°</t>
  </si>
  <si>
    <t>224779172</t>
  </si>
  <si>
    <t>28611353</t>
  </si>
  <si>
    <t>koleno kanalizační PVC KG 110x87°</t>
  </si>
  <si>
    <t>-1634303034</t>
  </si>
  <si>
    <t>28611944</t>
  </si>
  <si>
    <t>čistící kus kanalizační PVC DN 110</t>
  </si>
  <si>
    <t>-880536924</t>
  </si>
  <si>
    <t>721173402</t>
  </si>
  <si>
    <t>Potrubí kanalizační z PVC SN 4 svodné DN 125</t>
  </si>
  <si>
    <t>2025501645</t>
  </si>
  <si>
    <t>721.-02</t>
  </si>
  <si>
    <t>propojení porubí DN 125 na stávající rozvod</t>
  </si>
  <si>
    <t>-1504572057</t>
  </si>
  <si>
    <t>28611909</t>
  </si>
  <si>
    <t>odbočka kanalizační plastová PP s hrdlem KG 125/110/45°</t>
  </si>
  <si>
    <t>1588365654</t>
  </si>
  <si>
    <t>28611606</t>
  </si>
  <si>
    <t>čistící kus kanalizační PVC DN 125</t>
  </si>
  <si>
    <t>745409787</t>
  </si>
  <si>
    <t>28611356</t>
  </si>
  <si>
    <t>koleno kanalizační PVC KG 125x45°</t>
  </si>
  <si>
    <t>1471800008</t>
  </si>
  <si>
    <t>28611354</t>
  </si>
  <si>
    <t>koleno kanalizace PVC KG 125x15°</t>
  </si>
  <si>
    <t>1570228338</t>
  </si>
  <si>
    <t>28611502</t>
  </si>
  <si>
    <t>redukce kanalizační PVC 125/110</t>
  </si>
  <si>
    <t>76150064</t>
  </si>
  <si>
    <t>721173404</t>
  </si>
  <si>
    <t>Potrubí kanalizační z PVC SN 4 svodné DN 200</t>
  </si>
  <si>
    <t>1896592805</t>
  </si>
  <si>
    <t>721.-03</t>
  </si>
  <si>
    <t>propojení porubí DN 200 na stávající rozvod</t>
  </si>
  <si>
    <t>-33064977</t>
  </si>
  <si>
    <t>28611366</t>
  </si>
  <si>
    <t>koleno kanalizace PVC KG 200x45°</t>
  </si>
  <si>
    <t>451646610</t>
  </si>
  <si>
    <t>28611368</t>
  </si>
  <si>
    <t>koleno kanalizace PVC KG 200x87°</t>
  </si>
  <si>
    <t>-463684784</t>
  </si>
  <si>
    <t>28611433</t>
  </si>
  <si>
    <t>odbočka kanalizační plastová s hrdlem KG 200/200/87°</t>
  </si>
  <si>
    <t>-201366655</t>
  </si>
  <si>
    <t>28611430</t>
  </si>
  <si>
    <t>odbočka kanalizační plastová s hrdlem KG 200/110/87°</t>
  </si>
  <si>
    <t>-1857081555</t>
  </si>
  <si>
    <t>28611610</t>
  </si>
  <si>
    <t>čistící kus kanalizační PVC DN 200</t>
  </si>
  <si>
    <t>-1939056704</t>
  </si>
  <si>
    <t>28611507</t>
  </si>
  <si>
    <t>redukce kanalizační PVC 200/125</t>
  </si>
  <si>
    <t>-1476066999</t>
  </si>
  <si>
    <t>721290111</t>
  </si>
  <si>
    <t>Zkouška těsnosti potrubí kanalizace vodou DN do 125</t>
  </si>
  <si>
    <t>1818815990</t>
  </si>
  <si>
    <t>7+3</t>
  </si>
  <si>
    <t>721290112</t>
  </si>
  <si>
    <t>Zkouška těsnosti potrubí kanalizace vodou DN 150/DN 200</t>
  </si>
  <si>
    <t>604862337</t>
  </si>
  <si>
    <t>721.R04</t>
  </si>
  <si>
    <t xml:space="preserve">Dodávka a montáž ucpávek těsnící řetězec 250/200 </t>
  </si>
  <si>
    <t>153908693</t>
  </si>
  <si>
    <t>751572031a</t>
  </si>
  <si>
    <t xml:space="preserve">Uchycení potrubí kruhového na  konstrukci  kotvenou do betonu D do 100 mm</t>
  </si>
  <si>
    <t>542186815</t>
  </si>
  <si>
    <t xml:space="preserve">7" konzole uchycení na stěnu 10 ks, </t>
  </si>
  <si>
    <t>751572032a</t>
  </si>
  <si>
    <t>Uchycení potrubí kruhového na konstrukci kotvenou do betonu D přes 100 do 200 mm</t>
  </si>
  <si>
    <t>48496865</t>
  </si>
  <si>
    <t xml:space="preserve">3" konzole na potrubí DN125 uchycení na stěnu 5 ks, </t>
  </si>
  <si>
    <t>11"konzle na potrubí DN 200 uchacení na stěnu 2 ks, uchycení na strop 5ks,</t>
  </si>
  <si>
    <t>998721201</t>
  </si>
  <si>
    <t>Přesun hmot procentní pro vnitřní kanalizace v objektech v do 6 m</t>
  </si>
  <si>
    <t>%</t>
  </si>
  <si>
    <t>1885354339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</si>
</sst>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theme" Target="theme/theme1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40Bi22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 xml:space="preserve">40Bi22 - Pardubice  Odlučovač tuků pro kuchyň domu mládeže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31. 10. 2022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="7" customFormat="1" ht="16.5" customHeight="1">
      <c r="A95" s="118" t="s">
        <v>77</v>
      </c>
      <c r="B95" s="119"/>
      <c r="C95" s="120"/>
      <c r="D95" s="121" t="s">
        <v>78</v>
      </c>
      <c r="E95" s="121"/>
      <c r="F95" s="121"/>
      <c r="G95" s="121"/>
      <c r="H95" s="121"/>
      <c r="I95" s="122"/>
      <c r="J95" s="121" t="s">
        <v>79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'SO-01 - SO-01 Venkovní ka...'!J30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'SO-01 - SO-01 Venkovní ka...'!P126</f>
        <v>0</v>
      </c>
      <c r="AV95" s="127">
        <f>'SO-01 - SO-01 Venkovní ka...'!J33</f>
        <v>0</v>
      </c>
      <c r="AW95" s="127">
        <f>'SO-01 - SO-01 Venkovní ka...'!J34</f>
        <v>0</v>
      </c>
      <c r="AX95" s="127">
        <f>'SO-01 - SO-01 Venkovní ka...'!J35</f>
        <v>0</v>
      </c>
      <c r="AY95" s="127">
        <f>'SO-01 - SO-01 Venkovní ka...'!J36</f>
        <v>0</v>
      </c>
      <c r="AZ95" s="127">
        <f>'SO-01 - SO-01 Venkovní ka...'!F33</f>
        <v>0</v>
      </c>
      <c r="BA95" s="127">
        <f>'SO-01 - SO-01 Venkovní ka...'!F34</f>
        <v>0</v>
      </c>
      <c r="BB95" s="127">
        <f>'SO-01 - SO-01 Venkovní ka...'!F35</f>
        <v>0</v>
      </c>
      <c r="BC95" s="127">
        <f>'SO-01 - SO-01 Venkovní ka...'!F36</f>
        <v>0</v>
      </c>
      <c r="BD95" s="129">
        <f>'SO-01 - SO-01 Venkovní ka...'!F37</f>
        <v>0</v>
      </c>
      <c r="BE95" s="7"/>
      <c r="BT95" s="130" t="s">
        <v>81</v>
      </c>
      <c r="BV95" s="130" t="s">
        <v>75</v>
      </c>
      <c r="BW95" s="130" t="s">
        <v>82</v>
      </c>
      <c r="BX95" s="130" t="s">
        <v>5</v>
      </c>
      <c r="CL95" s="130" t="s">
        <v>1</v>
      </c>
      <c r="CM95" s="130" t="s">
        <v>83</v>
      </c>
    </row>
    <row r="96" s="7" customFormat="1" ht="16.5" customHeight="1">
      <c r="A96" s="118" t="s">
        <v>77</v>
      </c>
      <c r="B96" s="119"/>
      <c r="C96" s="120"/>
      <c r="D96" s="121" t="s">
        <v>84</v>
      </c>
      <c r="E96" s="121"/>
      <c r="F96" s="121"/>
      <c r="G96" s="121"/>
      <c r="H96" s="121"/>
      <c r="I96" s="122"/>
      <c r="J96" s="121" t="s">
        <v>85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'SO-02 - SO-02 -  Úprava ZTI'!J30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80</v>
      </c>
      <c r="AR96" s="125"/>
      <c r="AS96" s="131">
        <v>0</v>
      </c>
      <c r="AT96" s="132">
        <f>ROUND(SUM(AV96:AW96),2)</f>
        <v>0</v>
      </c>
      <c r="AU96" s="133">
        <f>'SO-02 - SO-02 -  Úprava ZTI'!P120</f>
        <v>0</v>
      </c>
      <c r="AV96" s="132">
        <f>'SO-02 - SO-02 -  Úprava ZTI'!J33</f>
        <v>0</v>
      </c>
      <c r="AW96" s="132">
        <f>'SO-02 - SO-02 -  Úprava ZTI'!J34</f>
        <v>0</v>
      </c>
      <c r="AX96" s="132">
        <f>'SO-02 - SO-02 -  Úprava ZTI'!J35</f>
        <v>0</v>
      </c>
      <c r="AY96" s="132">
        <f>'SO-02 - SO-02 -  Úprava ZTI'!J36</f>
        <v>0</v>
      </c>
      <c r="AZ96" s="132">
        <f>'SO-02 - SO-02 -  Úprava ZTI'!F33</f>
        <v>0</v>
      </c>
      <c r="BA96" s="132">
        <f>'SO-02 - SO-02 -  Úprava ZTI'!F34</f>
        <v>0</v>
      </c>
      <c r="BB96" s="132">
        <f>'SO-02 - SO-02 -  Úprava ZTI'!F35</f>
        <v>0</v>
      </c>
      <c r="BC96" s="132">
        <f>'SO-02 - SO-02 -  Úprava ZTI'!F36</f>
        <v>0</v>
      </c>
      <c r="BD96" s="134">
        <f>'SO-02 - SO-02 -  Úprava ZTI'!F37</f>
        <v>0</v>
      </c>
      <c r="BE96" s="7"/>
      <c r="BT96" s="130" t="s">
        <v>81</v>
      </c>
      <c r="BV96" s="130" t="s">
        <v>75</v>
      </c>
      <c r="BW96" s="130" t="s">
        <v>86</v>
      </c>
      <c r="BX96" s="130" t="s">
        <v>5</v>
      </c>
      <c r="CL96" s="130" t="s">
        <v>1</v>
      </c>
      <c r="CM96" s="130" t="s">
        <v>83</v>
      </c>
    </row>
    <row r="9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="2" customFormat="1" ht="6.96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sheet="1" formatColumns="0" formatRows="0" objects="1" scenarios="1" spinCount="100000" saltValue="aXltKfTFy7y6DzAr+Kng8LxIVmMdnfyU2/E1Nvk8FNB9g0mFZHFPTvZR1xaswHmZCilhaaIG66YF5Ng+XKZgTw==" hashValue="0pXt+LTlc1fK73nFcMcldW+/6SiPmBH2K5cBf6nPsVwnZGeJ780eQKO5at06wtP/ZGozCBDD5pGwVGgexeRDNQ==" algorithmName="SHA-512" password="CC35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-01 - SO-01 Venkovní ka...'!C2" display="/"/>
    <hyperlink ref="A96" location="'SO-02 - SO-02 -  Úprava ZTI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="1" customFormat="1" ht="24.96" customHeight="1">
      <c r="B4" s="19"/>
      <c r="D4" s="137" t="s">
        <v>87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 xml:space="preserve">40Bi22 - Pardubice  Odlučovač tuků pro kuchyň domu mládeže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88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89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31. 10. 2022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ROUND(J126,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ROUND((SUM(BE126:BE210)),  2)</f>
        <v>0</v>
      </c>
      <c r="G33" s="37"/>
      <c r="H33" s="37"/>
      <c r="I33" s="154">
        <v>0.20999999999999999</v>
      </c>
      <c r="J33" s="153">
        <f>ROUND(((SUM(BE126:BE210))*I33),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39</v>
      </c>
      <c r="F34" s="153">
        <f>ROUND((SUM(BF126:BF210)),  2)</f>
        <v>0</v>
      </c>
      <c r="G34" s="37"/>
      <c r="H34" s="37"/>
      <c r="I34" s="154">
        <v>0.14999999999999999</v>
      </c>
      <c r="J34" s="153">
        <f>ROUND(((SUM(BF126:BF210))*I34),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40</v>
      </c>
      <c r="F35" s="153">
        <f>ROUND((SUM(BG126:BG210)),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41</v>
      </c>
      <c r="F36" s="153">
        <f>ROUND((SUM(BH126:BH210)),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42</v>
      </c>
      <c r="F37" s="153">
        <f>ROUND((SUM(BI126:BI210)),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 xml:space="preserve">40Bi22 - Pardubice  Odlučovač tuků pro kuchyň domu mládeže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88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SO-01 - SO-01 Venkovní kanalizace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31. 10. 2022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91</v>
      </c>
      <c r="D94" s="175"/>
      <c r="E94" s="175"/>
      <c r="F94" s="175"/>
      <c r="G94" s="175"/>
      <c r="H94" s="175"/>
      <c r="I94" s="175"/>
      <c r="J94" s="176" t="s">
        <v>92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93</v>
      </c>
      <c r="D96" s="39"/>
      <c r="E96" s="39"/>
      <c r="F96" s="39"/>
      <c r="G96" s="39"/>
      <c r="H96" s="39"/>
      <c r="I96" s="39"/>
      <c r="J96" s="109">
        <f>J126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94</v>
      </c>
    </row>
    <row r="97" s="9" customFormat="1" ht="24.96" customHeight="1">
      <c r="A97" s="9"/>
      <c r="B97" s="178"/>
      <c r="C97" s="179"/>
      <c r="D97" s="180" t="s">
        <v>95</v>
      </c>
      <c r="E97" s="181"/>
      <c r="F97" s="181"/>
      <c r="G97" s="181"/>
      <c r="H97" s="181"/>
      <c r="I97" s="181"/>
      <c r="J97" s="182">
        <f>J127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96</v>
      </c>
      <c r="E98" s="187"/>
      <c r="F98" s="187"/>
      <c r="G98" s="187"/>
      <c r="H98" s="187"/>
      <c r="I98" s="187"/>
      <c r="J98" s="188">
        <f>J128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4"/>
      <c r="C99" s="185"/>
      <c r="D99" s="186" t="s">
        <v>97</v>
      </c>
      <c r="E99" s="187"/>
      <c r="F99" s="187"/>
      <c r="G99" s="187"/>
      <c r="H99" s="187"/>
      <c r="I99" s="187"/>
      <c r="J99" s="188">
        <f>J157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4"/>
      <c r="C100" s="185"/>
      <c r="D100" s="186" t="s">
        <v>98</v>
      </c>
      <c r="E100" s="187"/>
      <c r="F100" s="187"/>
      <c r="G100" s="187"/>
      <c r="H100" s="187"/>
      <c r="I100" s="187"/>
      <c r="J100" s="188">
        <f>J165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4"/>
      <c r="C101" s="185"/>
      <c r="D101" s="186" t="s">
        <v>99</v>
      </c>
      <c r="E101" s="187"/>
      <c r="F101" s="187"/>
      <c r="G101" s="187"/>
      <c r="H101" s="187"/>
      <c r="I101" s="187"/>
      <c r="J101" s="188">
        <f>J178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4"/>
      <c r="C102" s="185"/>
      <c r="D102" s="186" t="s">
        <v>100</v>
      </c>
      <c r="E102" s="187"/>
      <c r="F102" s="187"/>
      <c r="G102" s="187"/>
      <c r="H102" s="187"/>
      <c r="I102" s="187"/>
      <c r="J102" s="188">
        <f>J183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4"/>
      <c r="C103" s="185"/>
      <c r="D103" s="186" t="s">
        <v>101</v>
      </c>
      <c r="E103" s="187"/>
      <c r="F103" s="187"/>
      <c r="G103" s="187"/>
      <c r="H103" s="187"/>
      <c r="I103" s="187"/>
      <c r="J103" s="188">
        <f>J188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4"/>
      <c r="C104" s="185"/>
      <c r="D104" s="186" t="s">
        <v>102</v>
      </c>
      <c r="E104" s="187"/>
      <c r="F104" s="187"/>
      <c r="G104" s="187"/>
      <c r="H104" s="187"/>
      <c r="I104" s="187"/>
      <c r="J104" s="188">
        <f>J199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4"/>
      <c r="C105" s="185"/>
      <c r="D105" s="186" t="s">
        <v>103</v>
      </c>
      <c r="E105" s="187"/>
      <c r="F105" s="187"/>
      <c r="G105" s="187"/>
      <c r="H105" s="187"/>
      <c r="I105" s="187"/>
      <c r="J105" s="188">
        <f>J203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4"/>
      <c r="C106" s="185"/>
      <c r="D106" s="186" t="s">
        <v>104</v>
      </c>
      <c r="E106" s="187"/>
      <c r="F106" s="187"/>
      <c r="G106" s="187"/>
      <c r="H106" s="187"/>
      <c r="I106" s="187"/>
      <c r="J106" s="188">
        <f>J209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6.96" customHeight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="2" customFormat="1" ht="6.96" customHeight="1">
      <c r="A112" s="37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24.96" customHeight="1">
      <c r="A113" s="37"/>
      <c r="B113" s="38"/>
      <c r="C113" s="22" t="s">
        <v>105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16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6.5" customHeight="1">
      <c r="A116" s="37"/>
      <c r="B116" s="38"/>
      <c r="C116" s="39"/>
      <c r="D116" s="39"/>
      <c r="E116" s="173" t="str">
        <f>E7</f>
        <v xml:space="preserve">40Bi22 - Pardubice  Odlučovač tuků pro kuchyň domu mládeže</v>
      </c>
      <c r="F116" s="31"/>
      <c r="G116" s="31"/>
      <c r="H116" s="31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88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6.5" customHeight="1">
      <c r="A118" s="37"/>
      <c r="B118" s="38"/>
      <c r="C118" s="39"/>
      <c r="D118" s="39"/>
      <c r="E118" s="75" t="str">
        <f>E9</f>
        <v>SO-01 - SO-01 Venkovní kanalizace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20</v>
      </c>
      <c r="D120" s="39"/>
      <c r="E120" s="39"/>
      <c r="F120" s="26" t="str">
        <f>F12</f>
        <v xml:space="preserve"> </v>
      </c>
      <c r="G120" s="39"/>
      <c r="H120" s="39"/>
      <c r="I120" s="31" t="s">
        <v>22</v>
      </c>
      <c r="J120" s="78" t="str">
        <f>IF(J12="","",J12)</f>
        <v>31. 10. 2022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6.96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5.15" customHeight="1">
      <c r="A122" s="37"/>
      <c r="B122" s="38"/>
      <c r="C122" s="31" t="s">
        <v>24</v>
      </c>
      <c r="D122" s="39"/>
      <c r="E122" s="39"/>
      <c r="F122" s="26" t="str">
        <f>E15</f>
        <v xml:space="preserve"> </v>
      </c>
      <c r="G122" s="39"/>
      <c r="H122" s="39"/>
      <c r="I122" s="31" t="s">
        <v>29</v>
      </c>
      <c r="J122" s="35" t="str">
        <f>E21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5.15" customHeight="1">
      <c r="A123" s="37"/>
      <c r="B123" s="38"/>
      <c r="C123" s="31" t="s">
        <v>27</v>
      </c>
      <c r="D123" s="39"/>
      <c r="E123" s="39"/>
      <c r="F123" s="26" t="str">
        <f>IF(E18="","",E18)</f>
        <v>Vyplň údaj</v>
      </c>
      <c r="G123" s="39"/>
      <c r="H123" s="39"/>
      <c r="I123" s="31" t="s">
        <v>31</v>
      </c>
      <c r="J123" s="35" t="str">
        <f>E24</f>
        <v xml:space="preserve">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0.32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11" customFormat="1" ht="29.28" customHeight="1">
      <c r="A125" s="190"/>
      <c r="B125" s="191"/>
      <c r="C125" s="192" t="s">
        <v>106</v>
      </c>
      <c r="D125" s="193" t="s">
        <v>58</v>
      </c>
      <c r="E125" s="193" t="s">
        <v>54</v>
      </c>
      <c r="F125" s="193" t="s">
        <v>55</v>
      </c>
      <c r="G125" s="193" t="s">
        <v>107</v>
      </c>
      <c r="H125" s="193" t="s">
        <v>108</v>
      </c>
      <c r="I125" s="193" t="s">
        <v>109</v>
      </c>
      <c r="J125" s="194" t="s">
        <v>92</v>
      </c>
      <c r="K125" s="195" t="s">
        <v>110</v>
      </c>
      <c r="L125" s="196"/>
      <c r="M125" s="99" t="s">
        <v>1</v>
      </c>
      <c r="N125" s="100" t="s">
        <v>37</v>
      </c>
      <c r="O125" s="100" t="s">
        <v>111</v>
      </c>
      <c r="P125" s="100" t="s">
        <v>112</v>
      </c>
      <c r="Q125" s="100" t="s">
        <v>113</v>
      </c>
      <c r="R125" s="100" t="s">
        <v>114</v>
      </c>
      <c r="S125" s="100" t="s">
        <v>115</v>
      </c>
      <c r="T125" s="101" t="s">
        <v>116</v>
      </c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</row>
    <row r="126" s="2" customFormat="1" ht="22.8" customHeight="1">
      <c r="A126" s="37"/>
      <c r="B126" s="38"/>
      <c r="C126" s="106" t="s">
        <v>117</v>
      </c>
      <c r="D126" s="39"/>
      <c r="E126" s="39"/>
      <c r="F126" s="39"/>
      <c r="G126" s="39"/>
      <c r="H126" s="39"/>
      <c r="I126" s="39"/>
      <c r="J126" s="197">
        <f>BK126</f>
        <v>0</v>
      </c>
      <c r="K126" s="39"/>
      <c r="L126" s="43"/>
      <c r="M126" s="102"/>
      <c r="N126" s="198"/>
      <c r="O126" s="103"/>
      <c r="P126" s="199">
        <f>P127</f>
        <v>0</v>
      </c>
      <c r="Q126" s="103"/>
      <c r="R126" s="199">
        <f>R127</f>
        <v>23.794161899999999</v>
      </c>
      <c r="S126" s="103"/>
      <c r="T126" s="200">
        <f>T127</f>
        <v>44.987023999999998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72</v>
      </c>
      <c r="AU126" s="16" t="s">
        <v>94</v>
      </c>
      <c r="BK126" s="201">
        <f>BK127</f>
        <v>0</v>
      </c>
    </row>
    <row r="127" s="12" customFormat="1" ht="25.92" customHeight="1">
      <c r="A127" s="12"/>
      <c r="B127" s="202"/>
      <c r="C127" s="203"/>
      <c r="D127" s="204" t="s">
        <v>72</v>
      </c>
      <c r="E127" s="205" t="s">
        <v>118</v>
      </c>
      <c r="F127" s="205" t="s">
        <v>119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P128+P157+P165+P178+P183+P188+P199+P203+P209</f>
        <v>0</v>
      </c>
      <c r="Q127" s="210"/>
      <c r="R127" s="211">
        <f>R128+R157+R165+R178+R183+R188+R199+R203+R209</f>
        <v>23.794161899999999</v>
      </c>
      <c r="S127" s="210"/>
      <c r="T127" s="212">
        <f>T128+T157+T165+T178+T183+T188+T199+T203+T209</f>
        <v>44.987023999999998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81</v>
      </c>
      <c r="AT127" s="214" t="s">
        <v>72</v>
      </c>
      <c r="AU127" s="214" t="s">
        <v>73</v>
      </c>
      <c r="AY127" s="213" t="s">
        <v>120</v>
      </c>
      <c r="BK127" s="215">
        <f>BK128+BK157+BK165+BK178+BK183+BK188+BK199+BK203+BK209</f>
        <v>0</v>
      </c>
    </row>
    <row r="128" s="12" customFormat="1" ht="22.8" customHeight="1">
      <c r="A128" s="12"/>
      <c r="B128" s="202"/>
      <c r="C128" s="203"/>
      <c r="D128" s="204" t="s">
        <v>72</v>
      </c>
      <c r="E128" s="216" t="s">
        <v>81</v>
      </c>
      <c r="F128" s="216" t="s">
        <v>121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SUM(P129:P156)</f>
        <v>0</v>
      </c>
      <c r="Q128" s="210"/>
      <c r="R128" s="211">
        <f>SUM(R129:R156)</f>
        <v>16.170000000000002</v>
      </c>
      <c r="S128" s="210"/>
      <c r="T128" s="212">
        <f>SUM(T129:T156)</f>
        <v>44.976023999999995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81</v>
      </c>
      <c r="AT128" s="214" t="s">
        <v>72</v>
      </c>
      <c r="AU128" s="214" t="s">
        <v>81</v>
      </c>
      <c r="AY128" s="213" t="s">
        <v>120</v>
      </c>
      <c r="BK128" s="215">
        <f>SUM(BK129:BK156)</f>
        <v>0</v>
      </c>
    </row>
    <row r="129" s="2" customFormat="1" ht="24.15" customHeight="1">
      <c r="A129" s="37"/>
      <c r="B129" s="38"/>
      <c r="C129" s="218" t="s">
        <v>81</v>
      </c>
      <c r="D129" s="218" t="s">
        <v>122</v>
      </c>
      <c r="E129" s="219" t="s">
        <v>123</v>
      </c>
      <c r="F129" s="220" t="s">
        <v>124</v>
      </c>
      <c r="G129" s="221" t="s">
        <v>125</v>
      </c>
      <c r="H129" s="222">
        <v>41.220999999999997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38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0.29999999999999999</v>
      </c>
      <c r="T129" s="229">
        <f>S129*H129</f>
        <v>12.366299999999999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126</v>
      </c>
      <c r="AT129" s="230" t="s">
        <v>122</v>
      </c>
      <c r="AU129" s="230" t="s">
        <v>83</v>
      </c>
      <c r="AY129" s="16" t="s">
        <v>120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81</v>
      </c>
      <c r="BK129" s="231">
        <f>ROUND(I129*H129,2)</f>
        <v>0</v>
      </c>
      <c r="BL129" s="16" t="s">
        <v>126</v>
      </c>
      <c r="BM129" s="230" t="s">
        <v>127</v>
      </c>
    </row>
    <row r="130" s="13" customFormat="1">
      <c r="A130" s="13"/>
      <c r="B130" s="232"/>
      <c r="C130" s="233"/>
      <c r="D130" s="234" t="s">
        <v>128</v>
      </c>
      <c r="E130" s="235" t="s">
        <v>1</v>
      </c>
      <c r="F130" s="236" t="s">
        <v>129</v>
      </c>
      <c r="G130" s="233"/>
      <c r="H130" s="237">
        <v>16.170000000000002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128</v>
      </c>
      <c r="AU130" s="243" t="s">
        <v>83</v>
      </c>
      <c r="AV130" s="13" t="s">
        <v>83</v>
      </c>
      <c r="AW130" s="13" t="s">
        <v>30</v>
      </c>
      <c r="AX130" s="13" t="s">
        <v>73</v>
      </c>
      <c r="AY130" s="243" t="s">
        <v>120</v>
      </c>
    </row>
    <row r="131" s="13" customFormat="1">
      <c r="A131" s="13"/>
      <c r="B131" s="232"/>
      <c r="C131" s="233"/>
      <c r="D131" s="234" t="s">
        <v>128</v>
      </c>
      <c r="E131" s="235" t="s">
        <v>1</v>
      </c>
      <c r="F131" s="236" t="s">
        <v>130</v>
      </c>
      <c r="G131" s="233"/>
      <c r="H131" s="237">
        <v>25.050999999999998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128</v>
      </c>
      <c r="AU131" s="243" t="s">
        <v>83</v>
      </c>
      <c r="AV131" s="13" t="s">
        <v>83</v>
      </c>
      <c r="AW131" s="13" t="s">
        <v>30</v>
      </c>
      <c r="AX131" s="13" t="s">
        <v>73</v>
      </c>
      <c r="AY131" s="243" t="s">
        <v>120</v>
      </c>
    </row>
    <row r="132" s="14" customFormat="1">
      <c r="A132" s="14"/>
      <c r="B132" s="244"/>
      <c r="C132" s="245"/>
      <c r="D132" s="234" t="s">
        <v>128</v>
      </c>
      <c r="E132" s="246" t="s">
        <v>1</v>
      </c>
      <c r="F132" s="247" t="s">
        <v>131</v>
      </c>
      <c r="G132" s="245"/>
      <c r="H132" s="248">
        <v>41.221000000000004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4" t="s">
        <v>128</v>
      </c>
      <c r="AU132" s="254" t="s">
        <v>83</v>
      </c>
      <c r="AV132" s="14" t="s">
        <v>132</v>
      </c>
      <c r="AW132" s="14" t="s">
        <v>30</v>
      </c>
      <c r="AX132" s="14" t="s">
        <v>81</v>
      </c>
      <c r="AY132" s="254" t="s">
        <v>120</v>
      </c>
    </row>
    <row r="133" s="2" customFormat="1" ht="24.15" customHeight="1">
      <c r="A133" s="37"/>
      <c r="B133" s="38"/>
      <c r="C133" s="218" t="s">
        <v>83</v>
      </c>
      <c r="D133" s="218" t="s">
        <v>122</v>
      </c>
      <c r="E133" s="219" t="s">
        <v>133</v>
      </c>
      <c r="F133" s="220" t="s">
        <v>134</v>
      </c>
      <c r="G133" s="221" t="s">
        <v>125</v>
      </c>
      <c r="H133" s="222">
        <v>41.220999999999997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38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0.44</v>
      </c>
      <c r="T133" s="229">
        <f>S133*H133</f>
        <v>18.137239999999998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126</v>
      </c>
      <c r="AT133" s="230" t="s">
        <v>122</v>
      </c>
      <c r="AU133" s="230" t="s">
        <v>83</v>
      </c>
      <c r="AY133" s="16" t="s">
        <v>120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81</v>
      </c>
      <c r="BK133" s="231">
        <f>ROUND(I133*H133,2)</f>
        <v>0</v>
      </c>
      <c r="BL133" s="16" t="s">
        <v>126</v>
      </c>
      <c r="BM133" s="230" t="s">
        <v>135</v>
      </c>
    </row>
    <row r="134" s="2" customFormat="1" ht="24.15" customHeight="1">
      <c r="A134" s="37"/>
      <c r="B134" s="38"/>
      <c r="C134" s="218" t="s">
        <v>132</v>
      </c>
      <c r="D134" s="218" t="s">
        <v>122</v>
      </c>
      <c r="E134" s="219" t="s">
        <v>136</v>
      </c>
      <c r="F134" s="220" t="s">
        <v>137</v>
      </c>
      <c r="G134" s="221" t="s">
        <v>125</v>
      </c>
      <c r="H134" s="222">
        <v>45.798999999999999</v>
      </c>
      <c r="I134" s="223"/>
      <c r="J134" s="224">
        <f>ROUND(I134*H134,2)</f>
        <v>0</v>
      </c>
      <c r="K134" s="225"/>
      <c r="L134" s="43"/>
      <c r="M134" s="226" t="s">
        <v>1</v>
      </c>
      <c r="N134" s="227" t="s">
        <v>38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0.316</v>
      </c>
      <c r="T134" s="229">
        <f>S134*H134</f>
        <v>14.472484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126</v>
      </c>
      <c r="AT134" s="230" t="s">
        <v>122</v>
      </c>
      <c r="AU134" s="230" t="s">
        <v>83</v>
      </c>
      <c r="AY134" s="16" t="s">
        <v>120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81</v>
      </c>
      <c r="BK134" s="231">
        <f>ROUND(I134*H134,2)</f>
        <v>0</v>
      </c>
      <c r="BL134" s="16" t="s">
        <v>126</v>
      </c>
      <c r="BM134" s="230" t="s">
        <v>138</v>
      </c>
    </row>
    <row r="135" s="13" customFormat="1">
      <c r="A135" s="13"/>
      <c r="B135" s="232"/>
      <c r="C135" s="233"/>
      <c r="D135" s="234" t="s">
        <v>128</v>
      </c>
      <c r="E135" s="235" t="s">
        <v>1</v>
      </c>
      <c r="F135" s="236" t="s">
        <v>139</v>
      </c>
      <c r="G135" s="233"/>
      <c r="H135" s="237">
        <v>17.640000000000001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128</v>
      </c>
      <c r="AU135" s="243" t="s">
        <v>83</v>
      </c>
      <c r="AV135" s="13" t="s">
        <v>83</v>
      </c>
      <c r="AW135" s="13" t="s">
        <v>30</v>
      </c>
      <c r="AX135" s="13" t="s">
        <v>73</v>
      </c>
      <c r="AY135" s="243" t="s">
        <v>120</v>
      </c>
    </row>
    <row r="136" s="13" customFormat="1">
      <c r="A136" s="13"/>
      <c r="B136" s="232"/>
      <c r="C136" s="233"/>
      <c r="D136" s="234" t="s">
        <v>128</v>
      </c>
      <c r="E136" s="235" t="s">
        <v>1</v>
      </c>
      <c r="F136" s="236" t="s">
        <v>140</v>
      </c>
      <c r="G136" s="233"/>
      <c r="H136" s="237">
        <v>28.158999999999999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128</v>
      </c>
      <c r="AU136" s="243" t="s">
        <v>83</v>
      </c>
      <c r="AV136" s="13" t="s">
        <v>83</v>
      </c>
      <c r="AW136" s="13" t="s">
        <v>30</v>
      </c>
      <c r="AX136" s="13" t="s">
        <v>73</v>
      </c>
      <c r="AY136" s="243" t="s">
        <v>120</v>
      </c>
    </row>
    <row r="137" s="14" customFormat="1">
      <c r="A137" s="14"/>
      <c r="B137" s="244"/>
      <c r="C137" s="245"/>
      <c r="D137" s="234" t="s">
        <v>128</v>
      </c>
      <c r="E137" s="246" t="s">
        <v>1</v>
      </c>
      <c r="F137" s="247" t="s">
        <v>131</v>
      </c>
      <c r="G137" s="245"/>
      <c r="H137" s="248">
        <v>45.798999999999999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4" t="s">
        <v>128</v>
      </c>
      <c r="AU137" s="254" t="s">
        <v>83</v>
      </c>
      <c r="AV137" s="14" t="s">
        <v>132</v>
      </c>
      <c r="AW137" s="14" t="s">
        <v>30</v>
      </c>
      <c r="AX137" s="14" t="s">
        <v>81</v>
      </c>
      <c r="AY137" s="254" t="s">
        <v>120</v>
      </c>
    </row>
    <row r="138" s="2" customFormat="1" ht="33" customHeight="1">
      <c r="A138" s="37"/>
      <c r="B138" s="38"/>
      <c r="C138" s="218" t="s">
        <v>126</v>
      </c>
      <c r="D138" s="218" t="s">
        <v>122</v>
      </c>
      <c r="E138" s="219" t="s">
        <v>141</v>
      </c>
      <c r="F138" s="220" t="s">
        <v>142</v>
      </c>
      <c r="G138" s="221" t="s">
        <v>143</v>
      </c>
      <c r="H138" s="222">
        <v>4.7190000000000003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38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126</v>
      </c>
      <c r="AT138" s="230" t="s">
        <v>122</v>
      </c>
      <c r="AU138" s="230" t="s">
        <v>83</v>
      </c>
      <c r="AY138" s="16" t="s">
        <v>120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81</v>
      </c>
      <c r="BK138" s="231">
        <f>ROUND(I138*H138,2)</f>
        <v>0</v>
      </c>
      <c r="BL138" s="16" t="s">
        <v>126</v>
      </c>
      <c r="BM138" s="230" t="s">
        <v>144</v>
      </c>
    </row>
    <row r="139" s="13" customFormat="1">
      <c r="A139" s="13"/>
      <c r="B139" s="232"/>
      <c r="C139" s="233"/>
      <c r="D139" s="234" t="s">
        <v>128</v>
      </c>
      <c r="E139" s="235" t="s">
        <v>1</v>
      </c>
      <c r="F139" s="236" t="s">
        <v>145</v>
      </c>
      <c r="G139" s="233"/>
      <c r="H139" s="237">
        <v>4.7190000000000003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128</v>
      </c>
      <c r="AU139" s="243" t="s">
        <v>83</v>
      </c>
      <c r="AV139" s="13" t="s">
        <v>83</v>
      </c>
      <c r="AW139" s="13" t="s">
        <v>30</v>
      </c>
      <c r="AX139" s="13" t="s">
        <v>81</v>
      </c>
      <c r="AY139" s="243" t="s">
        <v>120</v>
      </c>
    </row>
    <row r="140" s="2" customFormat="1" ht="37.8" customHeight="1">
      <c r="A140" s="37"/>
      <c r="B140" s="38"/>
      <c r="C140" s="218" t="s">
        <v>146</v>
      </c>
      <c r="D140" s="218" t="s">
        <v>122</v>
      </c>
      <c r="E140" s="219" t="s">
        <v>147</v>
      </c>
      <c r="F140" s="220" t="s">
        <v>148</v>
      </c>
      <c r="G140" s="221" t="s">
        <v>143</v>
      </c>
      <c r="H140" s="222">
        <v>4.7190000000000003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38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126</v>
      </c>
      <c r="AT140" s="230" t="s">
        <v>122</v>
      </c>
      <c r="AU140" s="230" t="s">
        <v>83</v>
      </c>
      <c r="AY140" s="16" t="s">
        <v>120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81</v>
      </c>
      <c r="BK140" s="231">
        <f>ROUND(I140*H140,2)</f>
        <v>0</v>
      </c>
      <c r="BL140" s="16" t="s">
        <v>126</v>
      </c>
      <c r="BM140" s="230" t="s">
        <v>149</v>
      </c>
    </row>
    <row r="141" s="2" customFormat="1" ht="24.15" customHeight="1">
      <c r="A141" s="37"/>
      <c r="B141" s="38"/>
      <c r="C141" s="218" t="s">
        <v>150</v>
      </c>
      <c r="D141" s="218" t="s">
        <v>122</v>
      </c>
      <c r="E141" s="219" t="s">
        <v>151</v>
      </c>
      <c r="F141" s="220" t="s">
        <v>152</v>
      </c>
      <c r="G141" s="221" t="s">
        <v>143</v>
      </c>
      <c r="H141" s="222">
        <v>15.791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38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126</v>
      </c>
      <c r="AT141" s="230" t="s">
        <v>122</v>
      </c>
      <c r="AU141" s="230" t="s">
        <v>83</v>
      </c>
      <c r="AY141" s="16" t="s">
        <v>120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81</v>
      </c>
      <c r="BK141" s="231">
        <f>ROUND(I141*H141,2)</f>
        <v>0</v>
      </c>
      <c r="BL141" s="16" t="s">
        <v>126</v>
      </c>
      <c r="BM141" s="230" t="s">
        <v>153</v>
      </c>
    </row>
    <row r="142" s="13" customFormat="1">
      <c r="A142" s="13"/>
      <c r="B142" s="232"/>
      <c r="C142" s="233"/>
      <c r="D142" s="234" t="s">
        <v>128</v>
      </c>
      <c r="E142" s="235" t="s">
        <v>1</v>
      </c>
      <c r="F142" s="236" t="s">
        <v>154</v>
      </c>
      <c r="G142" s="233"/>
      <c r="H142" s="237">
        <v>15.791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128</v>
      </c>
      <c r="AU142" s="243" t="s">
        <v>83</v>
      </c>
      <c r="AV142" s="13" t="s">
        <v>83</v>
      </c>
      <c r="AW142" s="13" t="s">
        <v>30</v>
      </c>
      <c r="AX142" s="13" t="s">
        <v>81</v>
      </c>
      <c r="AY142" s="243" t="s">
        <v>120</v>
      </c>
    </row>
    <row r="143" s="2" customFormat="1" ht="24.15" customHeight="1">
      <c r="A143" s="37"/>
      <c r="B143" s="38"/>
      <c r="C143" s="218" t="s">
        <v>155</v>
      </c>
      <c r="D143" s="218" t="s">
        <v>122</v>
      </c>
      <c r="E143" s="219" t="s">
        <v>156</v>
      </c>
      <c r="F143" s="220" t="s">
        <v>157</v>
      </c>
      <c r="G143" s="221" t="s">
        <v>143</v>
      </c>
      <c r="H143" s="222">
        <v>15.791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38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126</v>
      </c>
      <c r="AT143" s="230" t="s">
        <v>122</v>
      </c>
      <c r="AU143" s="230" t="s">
        <v>83</v>
      </c>
      <c r="AY143" s="16" t="s">
        <v>120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81</v>
      </c>
      <c r="BK143" s="231">
        <f>ROUND(I143*H143,2)</f>
        <v>0</v>
      </c>
      <c r="BL143" s="16" t="s">
        <v>126</v>
      </c>
      <c r="BM143" s="230" t="s">
        <v>158</v>
      </c>
    </row>
    <row r="144" s="2" customFormat="1" ht="33" customHeight="1">
      <c r="A144" s="37"/>
      <c r="B144" s="38"/>
      <c r="C144" s="218" t="s">
        <v>159</v>
      </c>
      <c r="D144" s="218" t="s">
        <v>122</v>
      </c>
      <c r="E144" s="219" t="s">
        <v>160</v>
      </c>
      <c r="F144" s="220" t="s">
        <v>161</v>
      </c>
      <c r="G144" s="221" t="s">
        <v>143</v>
      </c>
      <c r="H144" s="222">
        <v>27.805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38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126</v>
      </c>
      <c r="AT144" s="230" t="s">
        <v>122</v>
      </c>
      <c r="AU144" s="230" t="s">
        <v>83</v>
      </c>
      <c r="AY144" s="16" t="s">
        <v>120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81</v>
      </c>
      <c r="BK144" s="231">
        <f>ROUND(I144*H144,2)</f>
        <v>0</v>
      </c>
      <c r="BL144" s="16" t="s">
        <v>126</v>
      </c>
      <c r="BM144" s="230" t="s">
        <v>162</v>
      </c>
    </row>
    <row r="145" s="13" customFormat="1">
      <c r="A145" s="13"/>
      <c r="B145" s="232"/>
      <c r="C145" s="233"/>
      <c r="D145" s="234" t="s">
        <v>128</v>
      </c>
      <c r="E145" s="235" t="s">
        <v>1</v>
      </c>
      <c r="F145" s="236" t="s">
        <v>163</v>
      </c>
      <c r="G145" s="233"/>
      <c r="H145" s="237">
        <v>15.791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128</v>
      </c>
      <c r="AU145" s="243" t="s">
        <v>83</v>
      </c>
      <c r="AV145" s="13" t="s">
        <v>83</v>
      </c>
      <c r="AW145" s="13" t="s">
        <v>30</v>
      </c>
      <c r="AX145" s="13" t="s">
        <v>73</v>
      </c>
      <c r="AY145" s="243" t="s">
        <v>120</v>
      </c>
    </row>
    <row r="146" s="13" customFormat="1">
      <c r="A146" s="13"/>
      <c r="B146" s="232"/>
      <c r="C146" s="233"/>
      <c r="D146" s="234" t="s">
        <v>128</v>
      </c>
      <c r="E146" s="235" t="s">
        <v>1</v>
      </c>
      <c r="F146" s="236" t="s">
        <v>164</v>
      </c>
      <c r="G146" s="233"/>
      <c r="H146" s="237">
        <v>12.013999999999999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128</v>
      </c>
      <c r="AU146" s="243" t="s">
        <v>83</v>
      </c>
      <c r="AV146" s="13" t="s">
        <v>83</v>
      </c>
      <c r="AW146" s="13" t="s">
        <v>30</v>
      </c>
      <c r="AX146" s="13" t="s">
        <v>73</v>
      </c>
      <c r="AY146" s="243" t="s">
        <v>120</v>
      </c>
    </row>
    <row r="147" s="14" customFormat="1">
      <c r="A147" s="14"/>
      <c r="B147" s="244"/>
      <c r="C147" s="245"/>
      <c r="D147" s="234" t="s">
        <v>128</v>
      </c>
      <c r="E147" s="246" t="s">
        <v>1</v>
      </c>
      <c r="F147" s="247" t="s">
        <v>131</v>
      </c>
      <c r="G147" s="245"/>
      <c r="H147" s="248">
        <v>27.805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128</v>
      </c>
      <c r="AU147" s="254" t="s">
        <v>83</v>
      </c>
      <c r="AV147" s="14" t="s">
        <v>132</v>
      </c>
      <c r="AW147" s="14" t="s">
        <v>30</v>
      </c>
      <c r="AX147" s="14" t="s">
        <v>81</v>
      </c>
      <c r="AY147" s="254" t="s">
        <v>120</v>
      </c>
    </row>
    <row r="148" s="2" customFormat="1" ht="37.8" customHeight="1">
      <c r="A148" s="37"/>
      <c r="B148" s="38"/>
      <c r="C148" s="218" t="s">
        <v>165</v>
      </c>
      <c r="D148" s="218" t="s">
        <v>122</v>
      </c>
      <c r="E148" s="219" t="s">
        <v>166</v>
      </c>
      <c r="F148" s="220" t="s">
        <v>167</v>
      </c>
      <c r="G148" s="221" t="s">
        <v>143</v>
      </c>
      <c r="H148" s="222">
        <v>27.805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38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126</v>
      </c>
      <c r="AT148" s="230" t="s">
        <v>122</v>
      </c>
      <c r="AU148" s="230" t="s">
        <v>83</v>
      </c>
      <c r="AY148" s="16" t="s">
        <v>120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81</v>
      </c>
      <c r="BK148" s="231">
        <f>ROUND(I148*H148,2)</f>
        <v>0</v>
      </c>
      <c r="BL148" s="16" t="s">
        <v>126</v>
      </c>
      <c r="BM148" s="230" t="s">
        <v>168</v>
      </c>
    </row>
    <row r="149" s="2" customFormat="1" ht="24.15" customHeight="1">
      <c r="A149" s="37"/>
      <c r="B149" s="38"/>
      <c r="C149" s="218" t="s">
        <v>169</v>
      </c>
      <c r="D149" s="218" t="s">
        <v>122</v>
      </c>
      <c r="E149" s="219" t="s">
        <v>170</v>
      </c>
      <c r="F149" s="220" t="s">
        <v>171</v>
      </c>
      <c r="G149" s="221" t="s">
        <v>143</v>
      </c>
      <c r="H149" s="222">
        <v>24.027000000000001</v>
      </c>
      <c r="I149" s="223"/>
      <c r="J149" s="224">
        <f>ROUND(I149*H149,2)</f>
        <v>0</v>
      </c>
      <c r="K149" s="225"/>
      <c r="L149" s="43"/>
      <c r="M149" s="226" t="s">
        <v>1</v>
      </c>
      <c r="N149" s="227" t="s">
        <v>38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126</v>
      </c>
      <c r="AT149" s="230" t="s">
        <v>122</v>
      </c>
      <c r="AU149" s="230" t="s">
        <v>83</v>
      </c>
      <c r="AY149" s="16" t="s">
        <v>120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81</v>
      </c>
      <c r="BK149" s="231">
        <f>ROUND(I149*H149,2)</f>
        <v>0</v>
      </c>
      <c r="BL149" s="16" t="s">
        <v>126</v>
      </c>
      <c r="BM149" s="230" t="s">
        <v>172</v>
      </c>
    </row>
    <row r="150" s="13" customFormat="1">
      <c r="A150" s="13"/>
      <c r="B150" s="232"/>
      <c r="C150" s="233"/>
      <c r="D150" s="234" t="s">
        <v>128</v>
      </c>
      <c r="E150" s="235" t="s">
        <v>1</v>
      </c>
      <c r="F150" s="236" t="s">
        <v>173</v>
      </c>
      <c r="G150" s="233"/>
      <c r="H150" s="237">
        <v>1.353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128</v>
      </c>
      <c r="AU150" s="243" t="s">
        <v>83</v>
      </c>
      <c r="AV150" s="13" t="s">
        <v>83</v>
      </c>
      <c r="AW150" s="13" t="s">
        <v>30</v>
      </c>
      <c r="AX150" s="13" t="s">
        <v>73</v>
      </c>
      <c r="AY150" s="243" t="s">
        <v>120</v>
      </c>
    </row>
    <row r="151" s="13" customFormat="1">
      <c r="A151" s="13"/>
      <c r="B151" s="232"/>
      <c r="C151" s="233"/>
      <c r="D151" s="234" t="s">
        <v>128</v>
      </c>
      <c r="E151" s="235" t="s">
        <v>1</v>
      </c>
      <c r="F151" s="236" t="s">
        <v>174</v>
      </c>
      <c r="G151" s="233"/>
      <c r="H151" s="237">
        <v>22.673999999999999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128</v>
      </c>
      <c r="AU151" s="243" t="s">
        <v>83</v>
      </c>
      <c r="AV151" s="13" t="s">
        <v>83</v>
      </c>
      <c r="AW151" s="13" t="s">
        <v>30</v>
      </c>
      <c r="AX151" s="13" t="s">
        <v>73</v>
      </c>
      <c r="AY151" s="243" t="s">
        <v>120</v>
      </c>
    </row>
    <row r="152" s="14" customFormat="1">
      <c r="A152" s="14"/>
      <c r="B152" s="244"/>
      <c r="C152" s="245"/>
      <c r="D152" s="234" t="s">
        <v>128</v>
      </c>
      <c r="E152" s="246" t="s">
        <v>1</v>
      </c>
      <c r="F152" s="247" t="s">
        <v>131</v>
      </c>
      <c r="G152" s="245"/>
      <c r="H152" s="248">
        <v>24.027000000000001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4" t="s">
        <v>128</v>
      </c>
      <c r="AU152" s="254" t="s">
        <v>83</v>
      </c>
      <c r="AV152" s="14" t="s">
        <v>132</v>
      </c>
      <c r="AW152" s="14" t="s">
        <v>30</v>
      </c>
      <c r="AX152" s="14" t="s">
        <v>81</v>
      </c>
      <c r="AY152" s="254" t="s">
        <v>120</v>
      </c>
    </row>
    <row r="153" s="2" customFormat="1" ht="24.15" customHeight="1">
      <c r="A153" s="37"/>
      <c r="B153" s="38"/>
      <c r="C153" s="218" t="s">
        <v>175</v>
      </c>
      <c r="D153" s="218" t="s">
        <v>122</v>
      </c>
      <c r="E153" s="219" t="s">
        <v>176</v>
      </c>
      <c r="F153" s="220" t="s">
        <v>177</v>
      </c>
      <c r="G153" s="221" t="s">
        <v>143</v>
      </c>
      <c r="H153" s="222">
        <v>8.0850000000000009</v>
      </c>
      <c r="I153" s="223"/>
      <c r="J153" s="224">
        <f>ROUND(I153*H153,2)</f>
        <v>0</v>
      </c>
      <c r="K153" s="225"/>
      <c r="L153" s="43"/>
      <c r="M153" s="226" t="s">
        <v>1</v>
      </c>
      <c r="N153" s="227" t="s">
        <v>38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126</v>
      </c>
      <c r="AT153" s="230" t="s">
        <v>122</v>
      </c>
      <c r="AU153" s="230" t="s">
        <v>83</v>
      </c>
      <c r="AY153" s="16" t="s">
        <v>120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81</v>
      </c>
      <c r="BK153" s="231">
        <f>ROUND(I153*H153,2)</f>
        <v>0</v>
      </c>
      <c r="BL153" s="16" t="s">
        <v>126</v>
      </c>
      <c r="BM153" s="230" t="s">
        <v>178</v>
      </c>
    </row>
    <row r="154" s="13" customFormat="1">
      <c r="A154" s="13"/>
      <c r="B154" s="232"/>
      <c r="C154" s="233"/>
      <c r="D154" s="234" t="s">
        <v>128</v>
      </c>
      <c r="E154" s="235" t="s">
        <v>1</v>
      </c>
      <c r="F154" s="236" t="s">
        <v>179</v>
      </c>
      <c r="G154" s="233"/>
      <c r="H154" s="237">
        <v>8.0850000000000009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128</v>
      </c>
      <c r="AU154" s="243" t="s">
        <v>83</v>
      </c>
      <c r="AV154" s="13" t="s">
        <v>83</v>
      </c>
      <c r="AW154" s="13" t="s">
        <v>30</v>
      </c>
      <c r="AX154" s="13" t="s">
        <v>81</v>
      </c>
      <c r="AY154" s="243" t="s">
        <v>120</v>
      </c>
    </row>
    <row r="155" s="2" customFormat="1" ht="16.5" customHeight="1">
      <c r="A155" s="37"/>
      <c r="B155" s="38"/>
      <c r="C155" s="255" t="s">
        <v>180</v>
      </c>
      <c r="D155" s="255" t="s">
        <v>181</v>
      </c>
      <c r="E155" s="256" t="s">
        <v>182</v>
      </c>
      <c r="F155" s="257" t="s">
        <v>183</v>
      </c>
      <c r="G155" s="258" t="s">
        <v>184</v>
      </c>
      <c r="H155" s="259">
        <v>16.170000000000002</v>
      </c>
      <c r="I155" s="260"/>
      <c r="J155" s="261">
        <f>ROUND(I155*H155,2)</f>
        <v>0</v>
      </c>
      <c r="K155" s="262"/>
      <c r="L155" s="263"/>
      <c r="M155" s="264" t="s">
        <v>1</v>
      </c>
      <c r="N155" s="265" t="s">
        <v>38</v>
      </c>
      <c r="O155" s="90"/>
      <c r="P155" s="228">
        <f>O155*H155</f>
        <v>0</v>
      </c>
      <c r="Q155" s="228">
        <v>1</v>
      </c>
      <c r="R155" s="228">
        <f>Q155*H155</f>
        <v>16.170000000000002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159</v>
      </c>
      <c r="AT155" s="230" t="s">
        <v>181</v>
      </c>
      <c r="AU155" s="230" t="s">
        <v>83</v>
      </c>
      <c r="AY155" s="16" t="s">
        <v>120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81</v>
      </c>
      <c r="BK155" s="231">
        <f>ROUND(I155*H155,2)</f>
        <v>0</v>
      </c>
      <c r="BL155" s="16" t="s">
        <v>126</v>
      </c>
      <c r="BM155" s="230" t="s">
        <v>185</v>
      </c>
    </row>
    <row r="156" s="13" customFormat="1">
      <c r="A156" s="13"/>
      <c r="B156" s="232"/>
      <c r="C156" s="233"/>
      <c r="D156" s="234" t="s">
        <v>128</v>
      </c>
      <c r="E156" s="233"/>
      <c r="F156" s="236" t="s">
        <v>186</v>
      </c>
      <c r="G156" s="233"/>
      <c r="H156" s="237">
        <v>16.170000000000002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128</v>
      </c>
      <c r="AU156" s="243" t="s">
        <v>83</v>
      </c>
      <c r="AV156" s="13" t="s">
        <v>83</v>
      </c>
      <c r="AW156" s="13" t="s">
        <v>4</v>
      </c>
      <c r="AX156" s="13" t="s">
        <v>81</v>
      </c>
      <c r="AY156" s="243" t="s">
        <v>120</v>
      </c>
    </row>
    <row r="157" s="12" customFormat="1" ht="22.8" customHeight="1">
      <c r="A157" s="12"/>
      <c r="B157" s="202"/>
      <c r="C157" s="203"/>
      <c r="D157" s="204" t="s">
        <v>72</v>
      </c>
      <c r="E157" s="216" t="s">
        <v>83</v>
      </c>
      <c r="F157" s="216" t="s">
        <v>187</v>
      </c>
      <c r="G157" s="203"/>
      <c r="H157" s="203"/>
      <c r="I157" s="206"/>
      <c r="J157" s="217">
        <f>BK157</f>
        <v>0</v>
      </c>
      <c r="K157" s="203"/>
      <c r="L157" s="208"/>
      <c r="M157" s="209"/>
      <c r="N157" s="210"/>
      <c r="O157" s="210"/>
      <c r="P157" s="211">
        <f>SUM(P158:P164)</f>
        <v>0</v>
      </c>
      <c r="Q157" s="210"/>
      <c r="R157" s="211">
        <f>SUM(R158:R164)</f>
        <v>2.0143605600000001</v>
      </c>
      <c r="S157" s="210"/>
      <c r="T157" s="212">
        <f>SUM(T158:T164)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3" t="s">
        <v>81</v>
      </c>
      <c r="AT157" s="214" t="s">
        <v>72</v>
      </c>
      <c r="AU157" s="214" t="s">
        <v>81</v>
      </c>
      <c r="AY157" s="213" t="s">
        <v>120</v>
      </c>
      <c r="BK157" s="215">
        <f>SUM(BK158:BK164)</f>
        <v>0</v>
      </c>
    </row>
    <row r="158" s="2" customFormat="1" ht="24.15" customHeight="1">
      <c r="A158" s="37"/>
      <c r="B158" s="38"/>
      <c r="C158" s="218" t="s">
        <v>188</v>
      </c>
      <c r="D158" s="218" t="s">
        <v>122</v>
      </c>
      <c r="E158" s="219" t="s">
        <v>189</v>
      </c>
      <c r="F158" s="220" t="s">
        <v>190</v>
      </c>
      <c r="G158" s="221" t="s">
        <v>143</v>
      </c>
      <c r="H158" s="222">
        <v>0.77700000000000002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38</v>
      </c>
      <c r="O158" s="90"/>
      <c r="P158" s="228">
        <f>O158*H158</f>
        <v>0</v>
      </c>
      <c r="Q158" s="228">
        <v>2.5018699999999998</v>
      </c>
      <c r="R158" s="228">
        <f>Q158*H158</f>
        <v>1.9439529899999999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126</v>
      </c>
      <c r="AT158" s="230" t="s">
        <v>122</v>
      </c>
      <c r="AU158" s="230" t="s">
        <v>83</v>
      </c>
      <c r="AY158" s="16" t="s">
        <v>120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81</v>
      </c>
      <c r="BK158" s="231">
        <f>ROUND(I158*H158,2)</f>
        <v>0</v>
      </c>
      <c r="BL158" s="16" t="s">
        <v>126</v>
      </c>
      <c r="BM158" s="230" t="s">
        <v>191</v>
      </c>
    </row>
    <row r="159" s="13" customFormat="1">
      <c r="A159" s="13"/>
      <c r="B159" s="232"/>
      <c r="C159" s="233"/>
      <c r="D159" s="234" t="s">
        <v>128</v>
      </c>
      <c r="E159" s="235" t="s">
        <v>1</v>
      </c>
      <c r="F159" s="236" t="s">
        <v>192</v>
      </c>
      <c r="G159" s="233"/>
      <c r="H159" s="237">
        <v>0.77700000000000002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128</v>
      </c>
      <c r="AU159" s="243" t="s">
        <v>83</v>
      </c>
      <c r="AV159" s="13" t="s">
        <v>83</v>
      </c>
      <c r="AW159" s="13" t="s">
        <v>30</v>
      </c>
      <c r="AX159" s="13" t="s">
        <v>81</v>
      </c>
      <c r="AY159" s="243" t="s">
        <v>120</v>
      </c>
    </row>
    <row r="160" s="2" customFormat="1" ht="16.5" customHeight="1">
      <c r="A160" s="37"/>
      <c r="B160" s="38"/>
      <c r="C160" s="218" t="s">
        <v>193</v>
      </c>
      <c r="D160" s="218" t="s">
        <v>122</v>
      </c>
      <c r="E160" s="219" t="s">
        <v>194</v>
      </c>
      <c r="F160" s="220" t="s">
        <v>195</v>
      </c>
      <c r="G160" s="221" t="s">
        <v>125</v>
      </c>
      <c r="H160" s="222">
        <v>1.3979999999999999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38</v>
      </c>
      <c r="O160" s="90"/>
      <c r="P160" s="228">
        <f>O160*H160</f>
        <v>0</v>
      </c>
      <c r="Q160" s="228">
        <v>0.00247</v>
      </c>
      <c r="R160" s="228">
        <f>Q160*H160</f>
        <v>0.0034530599999999995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126</v>
      </c>
      <c r="AT160" s="230" t="s">
        <v>122</v>
      </c>
      <c r="AU160" s="230" t="s">
        <v>83</v>
      </c>
      <c r="AY160" s="16" t="s">
        <v>120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81</v>
      </c>
      <c r="BK160" s="231">
        <f>ROUND(I160*H160,2)</f>
        <v>0</v>
      </c>
      <c r="BL160" s="16" t="s">
        <v>126</v>
      </c>
      <c r="BM160" s="230" t="s">
        <v>196</v>
      </c>
    </row>
    <row r="161" s="13" customFormat="1">
      <c r="A161" s="13"/>
      <c r="B161" s="232"/>
      <c r="C161" s="233"/>
      <c r="D161" s="234" t="s">
        <v>128</v>
      </c>
      <c r="E161" s="235" t="s">
        <v>1</v>
      </c>
      <c r="F161" s="236" t="s">
        <v>197</v>
      </c>
      <c r="G161" s="233"/>
      <c r="H161" s="237">
        <v>1.3979999999999999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128</v>
      </c>
      <c r="AU161" s="243" t="s">
        <v>83</v>
      </c>
      <c r="AV161" s="13" t="s">
        <v>83</v>
      </c>
      <c r="AW161" s="13" t="s">
        <v>30</v>
      </c>
      <c r="AX161" s="13" t="s">
        <v>81</v>
      </c>
      <c r="AY161" s="243" t="s">
        <v>120</v>
      </c>
    </row>
    <row r="162" s="2" customFormat="1" ht="16.5" customHeight="1">
      <c r="A162" s="37"/>
      <c r="B162" s="38"/>
      <c r="C162" s="218" t="s">
        <v>8</v>
      </c>
      <c r="D162" s="218" t="s">
        <v>122</v>
      </c>
      <c r="E162" s="219" t="s">
        <v>198</v>
      </c>
      <c r="F162" s="220" t="s">
        <v>199</v>
      </c>
      <c r="G162" s="221" t="s">
        <v>125</v>
      </c>
      <c r="H162" s="222">
        <v>1.3979999999999999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38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126</v>
      </c>
      <c r="AT162" s="230" t="s">
        <v>122</v>
      </c>
      <c r="AU162" s="230" t="s">
        <v>83</v>
      </c>
      <c r="AY162" s="16" t="s">
        <v>120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81</v>
      </c>
      <c r="BK162" s="231">
        <f>ROUND(I162*H162,2)</f>
        <v>0</v>
      </c>
      <c r="BL162" s="16" t="s">
        <v>126</v>
      </c>
      <c r="BM162" s="230" t="s">
        <v>200</v>
      </c>
    </row>
    <row r="163" s="2" customFormat="1" ht="16.5" customHeight="1">
      <c r="A163" s="37"/>
      <c r="B163" s="38"/>
      <c r="C163" s="218" t="s">
        <v>201</v>
      </c>
      <c r="D163" s="218" t="s">
        <v>122</v>
      </c>
      <c r="E163" s="219" t="s">
        <v>202</v>
      </c>
      <c r="F163" s="220" t="s">
        <v>203</v>
      </c>
      <c r="G163" s="221" t="s">
        <v>184</v>
      </c>
      <c r="H163" s="222">
        <v>0.063</v>
      </c>
      <c r="I163" s="223"/>
      <c r="J163" s="224">
        <f>ROUND(I163*H163,2)</f>
        <v>0</v>
      </c>
      <c r="K163" s="225"/>
      <c r="L163" s="43"/>
      <c r="M163" s="226" t="s">
        <v>1</v>
      </c>
      <c r="N163" s="227" t="s">
        <v>38</v>
      </c>
      <c r="O163" s="90"/>
      <c r="P163" s="228">
        <f>O163*H163</f>
        <v>0</v>
      </c>
      <c r="Q163" s="228">
        <v>1.06277</v>
      </c>
      <c r="R163" s="228">
        <f>Q163*H163</f>
        <v>0.066954509999999995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126</v>
      </c>
      <c r="AT163" s="230" t="s">
        <v>122</v>
      </c>
      <c r="AU163" s="230" t="s">
        <v>83</v>
      </c>
      <c r="AY163" s="16" t="s">
        <v>120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81</v>
      </c>
      <c r="BK163" s="231">
        <f>ROUND(I163*H163,2)</f>
        <v>0</v>
      </c>
      <c r="BL163" s="16" t="s">
        <v>126</v>
      </c>
      <c r="BM163" s="230" t="s">
        <v>204</v>
      </c>
    </row>
    <row r="164" s="13" customFormat="1">
      <c r="A164" s="13"/>
      <c r="B164" s="232"/>
      <c r="C164" s="233"/>
      <c r="D164" s="234" t="s">
        <v>128</v>
      </c>
      <c r="E164" s="235" t="s">
        <v>1</v>
      </c>
      <c r="F164" s="236" t="s">
        <v>205</v>
      </c>
      <c r="G164" s="233"/>
      <c r="H164" s="237">
        <v>0.063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128</v>
      </c>
      <c r="AU164" s="243" t="s">
        <v>83</v>
      </c>
      <c r="AV164" s="13" t="s">
        <v>83</v>
      </c>
      <c r="AW164" s="13" t="s">
        <v>30</v>
      </c>
      <c r="AX164" s="13" t="s">
        <v>81</v>
      </c>
      <c r="AY164" s="243" t="s">
        <v>120</v>
      </c>
    </row>
    <row r="165" s="12" customFormat="1" ht="22.8" customHeight="1">
      <c r="A165" s="12"/>
      <c r="B165" s="202"/>
      <c r="C165" s="203"/>
      <c r="D165" s="204" t="s">
        <v>72</v>
      </c>
      <c r="E165" s="216" t="s">
        <v>132</v>
      </c>
      <c r="F165" s="216" t="s">
        <v>206</v>
      </c>
      <c r="G165" s="203"/>
      <c r="H165" s="203"/>
      <c r="I165" s="206"/>
      <c r="J165" s="217">
        <f>BK165</f>
        <v>0</v>
      </c>
      <c r="K165" s="203"/>
      <c r="L165" s="208"/>
      <c r="M165" s="209"/>
      <c r="N165" s="210"/>
      <c r="O165" s="210"/>
      <c r="P165" s="211">
        <f>SUM(P166:P177)</f>
        <v>0</v>
      </c>
      <c r="Q165" s="210"/>
      <c r="R165" s="211">
        <f>SUM(R166:R177)</f>
        <v>5.1169052100000005</v>
      </c>
      <c r="S165" s="210"/>
      <c r="T165" s="212">
        <f>SUM(T166:T177)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81</v>
      </c>
      <c r="AT165" s="214" t="s">
        <v>72</v>
      </c>
      <c r="AU165" s="214" t="s">
        <v>81</v>
      </c>
      <c r="AY165" s="213" t="s">
        <v>120</v>
      </c>
      <c r="BK165" s="215">
        <f>SUM(BK166:BK177)</f>
        <v>0</v>
      </c>
    </row>
    <row r="166" s="2" customFormat="1" ht="33" customHeight="1">
      <c r="A166" s="37"/>
      <c r="B166" s="38"/>
      <c r="C166" s="218" t="s">
        <v>207</v>
      </c>
      <c r="D166" s="218" t="s">
        <v>122</v>
      </c>
      <c r="E166" s="219" t="s">
        <v>208</v>
      </c>
      <c r="F166" s="220" t="s">
        <v>209</v>
      </c>
      <c r="G166" s="221" t="s">
        <v>143</v>
      </c>
      <c r="H166" s="222">
        <v>1.98</v>
      </c>
      <c r="I166" s="223"/>
      <c r="J166" s="224">
        <f>ROUND(I166*H166,2)</f>
        <v>0</v>
      </c>
      <c r="K166" s="225"/>
      <c r="L166" s="43"/>
      <c r="M166" s="226" t="s">
        <v>1</v>
      </c>
      <c r="N166" s="227" t="s">
        <v>38</v>
      </c>
      <c r="O166" s="90"/>
      <c r="P166" s="228">
        <f>O166*H166</f>
        <v>0</v>
      </c>
      <c r="Q166" s="228">
        <v>2.5297900000000002</v>
      </c>
      <c r="R166" s="228">
        <f>Q166*H166</f>
        <v>5.0089842000000004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126</v>
      </c>
      <c r="AT166" s="230" t="s">
        <v>122</v>
      </c>
      <c r="AU166" s="230" t="s">
        <v>83</v>
      </c>
      <c r="AY166" s="16" t="s">
        <v>120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81</v>
      </c>
      <c r="BK166" s="231">
        <f>ROUND(I166*H166,2)</f>
        <v>0</v>
      </c>
      <c r="BL166" s="16" t="s">
        <v>126</v>
      </c>
      <c r="BM166" s="230" t="s">
        <v>210</v>
      </c>
    </row>
    <row r="167" s="13" customFormat="1">
      <c r="A167" s="13"/>
      <c r="B167" s="232"/>
      <c r="C167" s="233"/>
      <c r="D167" s="234" t="s">
        <v>128</v>
      </c>
      <c r="E167" s="235" t="s">
        <v>1</v>
      </c>
      <c r="F167" s="236" t="s">
        <v>211</v>
      </c>
      <c r="G167" s="233"/>
      <c r="H167" s="237">
        <v>1.508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128</v>
      </c>
      <c r="AU167" s="243" t="s">
        <v>83</v>
      </c>
      <c r="AV167" s="13" t="s">
        <v>83</v>
      </c>
      <c r="AW167" s="13" t="s">
        <v>30</v>
      </c>
      <c r="AX167" s="13" t="s">
        <v>73</v>
      </c>
      <c r="AY167" s="243" t="s">
        <v>120</v>
      </c>
    </row>
    <row r="168" s="13" customFormat="1">
      <c r="A168" s="13"/>
      <c r="B168" s="232"/>
      <c r="C168" s="233"/>
      <c r="D168" s="234" t="s">
        <v>128</v>
      </c>
      <c r="E168" s="235" t="s">
        <v>1</v>
      </c>
      <c r="F168" s="236" t="s">
        <v>212</v>
      </c>
      <c r="G168" s="233"/>
      <c r="H168" s="237">
        <v>0.47199999999999998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128</v>
      </c>
      <c r="AU168" s="243" t="s">
        <v>83</v>
      </c>
      <c r="AV168" s="13" t="s">
        <v>83</v>
      </c>
      <c r="AW168" s="13" t="s">
        <v>30</v>
      </c>
      <c r="AX168" s="13" t="s">
        <v>73</v>
      </c>
      <c r="AY168" s="243" t="s">
        <v>120</v>
      </c>
    </row>
    <row r="169" s="14" customFormat="1">
      <c r="A169" s="14"/>
      <c r="B169" s="244"/>
      <c r="C169" s="245"/>
      <c r="D169" s="234" t="s">
        <v>128</v>
      </c>
      <c r="E169" s="246" t="s">
        <v>1</v>
      </c>
      <c r="F169" s="247" t="s">
        <v>131</v>
      </c>
      <c r="G169" s="245"/>
      <c r="H169" s="248">
        <v>1.98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4" t="s">
        <v>128</v>
      </c>
      <c r="AU169" s="254" t="s">
        <v>83</v>
      </c>
      <c r="AV169" s="14" t="s">
        <v>132</v>
      </c>
      <c r="AW169" s="14" t="s">
        <v>30</v>
      </c>
      <c r="AX169" s="14" t="s">
        <v>81</v>
      </c>
      <c r="AY169" s="254" t="s">
        <v>120</v>
      </c>
    </row>
    <row r="170" s="2" customFormat="1" ht="33" customHeight="1">
      <c r="A170" s="37"/>
      <c r="B170" s="38"/>
      <c r="C170" s="218" t="s">
        <v>213</v>
      </c>
      <c r="D170" s="218" t="s">
        <v>122</v>
      </c>
      <c r="E170" s="219" t="s">
        <v>214</v>
      </c>
      <c r="F170" s="220" t="s">
        <v>215</v>
      </c>
      <c r="G170" s="221" t="s">
        <v>125</v>
      </c>
      <c r="H170" s="222">
        <v>14.004</v>
      </c>
      <c r="I170" s="223"/>
      <c r="J170" s="224">
        <f>ROUND(I170*H170,2)</f>
        <v>0</v>
      </c>
      <c r="K170" s="225"/>
      <c r="L170" s="43"/>
      <c r="M170" s="226" t="s">
        <v>1</v>
      </c>
      <c r="N170" s="227" t="s">
        <v>38</v>
      </c>
      <c r="O170" s="90"/>
      <c r="P170" s="228">
        <f>O170*H170</f>
        <v>0</v>
      </c>
      <c r="Q170" s="228">
        <v>0.00247</v>
      </c>
      <c r="R170" s="228">
        <f>Q170*H170</f>
        <v>0.034589879999999996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126</v>
      </c>
      <c r="AT170" s="230" t="s">
        <v>122</v>
      </c>
      <c r="AU170" s="230" t="s">
        <v>83</v>
      </c>
      <c r="AY170" s="16" t="s">
        <v>120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81</v>
      </c>
      <c r="BK170" s="231">
        <f>ROUND(I170*H170,2)</f>
        <v>0</v>
      </c>
      <c r="BL170" s="16" t="s">
        <v>126</v>
      </c>
      <c r="BM170" s="230" t="s">
        <v>216</v>
      </c>
    </row>
    <row r="171" s="13" customFormat="1">
      <c r="A171" s="13"/>
      <c r="B171" s="232"/>
      <c r="C171" s="233"/>
      <c r="D171" s="234" t="s">
        <v>128</v>
      </c>
      <c r="E171" s="235" t="s">
        <v>1</v>
      </c>
      <c r="F171" s="236" t="s">
        <v>217</v>
      </c>
      <c r="G171" s="233"/>
      <c r="H171" s="237">
        <v>14.004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128</v>
      </c>
      <c r="AU171" s="243" t="s">
        <v>83</v>
      </c>
      <c r="AV171" s="13" t="s">
        <v>83</v>
      </c>
      <c r="AW171" s="13" t="s">
        <v>30</v>
      </c>
      <c r="AX171" s="13" t="s">
        <v>81</v>
      </c>
      <c r="AY171" s="243" t="s">
        <v>120</v>
      </c>
    </row>
    <row r="172" s="2" customFormat="1" ht="33" customHeight="1">
      <c r="A172" s="37"/>
      <c r="B172" s="38"/>
      <c r="C172" s="218" t="s">
        <v>218</v>
      </c>
      <c r="D172" s="218" t="s">
        <v>122</v>
      </c>
      <c r="E172" s="219" t="s">
        <v>219</v>
      </c>
      <c r="F172" s="220" t="s">
        <v>220</v>
      </c>
      <c r="G172" s="221" t="s">
        <v>125</v>
      </c>
      <c r="H172" s="222">
        <v>14.004</v>
      </c>
      <c r="I172" s="223"/>
      <c r="J172" s="224">
        <f>ROUND(I172*H172,2)</f>
        <v>0</v>
      </c>
      <c r="K172" s="225"/>
      <c r="L172" s="43"/>
      <c r="M172" s="226" t="s">
        <v>1</v>
      </c>
      <c r="N172" s="227" t="s">
        <v>38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126</v>
      </c>
      <c r="AT172" s="230" t="s">
        <v>122</v>
      </c>
      <c r="AU172" s="230" t="s">
        <v>83</v>
      </c>
      <c r="AY172" s="16" t="s">
        <v>120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81</v>
      </c>
      <c r="BK172" s="231">
        <f>ROUND(I172*H172,2)</f>
        <v>0</v>
      </c>
      <c r="BL172" s="16" t="s">
        <v>126</v>
      </c>
      <c r="BM172" s="230" t="s">
        <v>221</v>
      </c>
    </row>
    <row r="173" s="2" customFormat="1" ht="24.15" customHeight="1">
      <c r="A173" s="37"/>
      <c r="B173" s="38"/>
      <c r="C173" s="218" t="s">
        <v>222</v>
      </c>
      <c r="D173" s="218" t="s">
        <v>122</v>
      </c>
      <c r="E173" s="219" t="s">
        <v>223</v>
      </c>
      <c r="F173" s="220" t="s">
        <v>224</v>
      </c>
      <c r="G173" s="221" t="s">
        <v>184</v>
      </c>
      <c r="H173" s="222">
        <v>0.069000000000000006</v>
      </c>
      <c r="I173" s="223"/>
      <c r="J173" s="224">
        <f>ROUND(I173*H173,2)</f>
        <v>0</v>
      </c>
      <c r="K173" s="225"/>
      <c r="L173" s="43"/>
      <c r="M173" s="226" t="s">
        <v>1</v>
      </c>
      <c r="N173" s="227" t="s">
        <v>38</v>
      </c>
      <c r="O173" s="90"/>
      <c r="P173" s="228">
        <f>O173*H173</f>
        <v>0</v>
      </c>
      <c r="Q173" s="228">
        <v>1.06277</v>
      </c>
      <c r="R173" s="228">
        <f>Q173*H173</f>
        <v>0.073331130000000008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126</v>
      </c>
      <c r="AT173" s="230" t="s">
        <v>122</v>
      </c>
      <c r="AU173" s="230" t="s">
        <v>83</v>
      </c>
      <c r="AY173" s="16" t="s">
        <v>120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81</v>
      </c>
      <c r="BK173" s="231">
        <f>ROUND(I173*H173,2)</f>
        <v>0</v>
      </c>
      <c r="BL173" s="16" t="s">
        <v>126</v>
      </c>
      <c r="BM173" s="230" t="s">
        <v>225</v>
      </c>
    </row>
    <row r="174" s="13" customFormat="1">
      <c r="A174" s="13"/>
      <c r="B174" s="232"/>
      <c r="C174" s="233"/>
      <c r="D174" s="234" t="s">
        <v>128</v>
      </c>
      <c r="E174" s="235" t="s">
        <v>1</v>
      </c>
      <c r="F174" s="236" t="s">
        <v>226</v>
      </c>
      <c r="G174" s="233"/>
      <c r="H174" s="237">
        <v>0.040000000000000001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128</v>
      </c>
      <c r="AU174" s="243" t="s">
        <v>83</v>
      </c>
      <c r="AV174" s="13" t="s">
        <v>83</v>
      </c>
      <c r="AW174" s="13" t="s">
        <v>30</v>
      </c>
      <c r="AX174" s="13" t="s">
        <v>73</v>
      </c>
      <c r="AY174" s="243" t="s">
        <v>120</v>
      </c>
    </row>
    <row r="175" s="13" customFormat="1">
      <c r="A175" s="13"/>
      <c r="B175" s="232"/>
      <c r="C175" s="233"/>
      <c r="D175" s="234" t="s">
        <v>128</v>
      </c>
      <c r="E175" s="235" t="s">
        <v>1</v>
      </c>
      <c r="F175" s="236" t="s">
        <v>227</v>
      </c>
      <c r="G175" s="233"/>
      <c r="H175" s="237">
        <v>0.029000000000000001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128</v>
      </c>
      <c r="AU175" s="243" t="s">
        <v>83</v>
      </c>
      <c r="AV175" s="13" t="s">
        <v>83</v>
      </c>
      <c r="AW175" s="13" t="s">
        <v>30</v>
      </c>
      <c r="AX175" s="13" t="s">
        <v>73</v>
      </c>
      <c r="AY175" s="243" t="s">
        <v>120</v>
      </c>
    </row>
    <row r="176" s="14" customFormat="1">
      <c r="A176" s="14"/>
      <c r="B176" s="244"/>
      <c r="C176" s="245"/>
      <c r="D176" s="234" t="s">
        <v>128</v>
      </c>
      <c r="E176" s="246" t="s">
        <v>1</v>
      </c>
      <c r="F176" s="247" t="s">
        <v>131</v>
      </c>
      <c r="G176" s="245"/>
      <c r="H176" s="248">
        <v>0.069000000000000006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4" t="s">
        <v>128</v>
      </c>
      <c r="AU176" s="254" t="s">
        <v>83</v>
      </c>
      <c r="AV176" s="14" t="s">
        <v>132</v>
      </c>
      <c r="AW176" s="14" t="s">
        <v>30</v>
      </c>
      <c r="AX176" s="14" t="s">
        <v>81</v>
      </c>
      <c r="AY176" s="254" t="s">
        <v>120</v>
      </c>
    </row>
    <row r="177" s="2" customFormat="1" ht="24.15" customHeight="1">
      <c r="A177" s="37"/>
      <c r="B177" s="38"/>
      <c r="C177" s="218" t="s">
        <v>7</v>
      </c>
      <c r="D177" s="218" t="s">
        <v>122</v>
      </c>
      <c r="E177" s="219" t="s">
        <v>228</v>
      </c>
      <c r="F177" s="220" t="s">
        <v>229</v>
      </c>
      <c r="G177" s="221" t="s">
        <v>230</v>
      </c>
      <c r="H177" s="222">
        <v>1</v>
      </c>
      <c r="I177" s="223"/>
      <c r="J177" s="224">
        <f>ROUND(I177*H177,2)</f>
        <v>0</v>
      </c>
      <c r="K177" s="225"/>
      <c r="L177" s="43"/>
      <c r="M177" s="226" t="s">
        <v>1</v>
      </c>
      <c r="N177" s="227" t="s">
        <v>38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126</v>
      </c>
      <c r="AT177" s="230" t="s">
        <v>122</v>
      </c>
      <c r="AU177" s="230" t="s">
        <v>83</v>
      </c>
      <c r="AY177" s="16" t="s">
        <v>120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81</v>
      </c>
      <c r="BK177" s="231">
        <f>ROUND(I177*H177,2)</f>
        <v>0</v>
      </c>
      <c r="BL177" s="16" t="s">
        <v>126</v>
      </c>
      <c r="BM177" s="230" t="s">
        <v>231</v>
      </c>
    </row>
    <row r="178" s="12" customFormat="1" ht="22.8" customHeight="1">
      <c r="A178" s="12"/>
      <c r="B178" s="202"/>
      <c r="C178" s="203"/>
      <c r="D178" s="204" t="s">
        <v>72</v>
      </c>
      <c r="E178" s="216" t="s">
        <v>126</v>
      </c>
      <c r="F178" s="216" t="s">
        <v>232</v>
      </c>
      <c r="G178" s="203"/>
      <c r="H178" s="203"/>
      <c r="I178" s="206"/>
      <c r="J178" s="217">
        <f>BK178</f>
        <v>0</v>
      </c>
      <c r="K178" s="203"/>
      <c r="L178" s="208"/>
      <c r="M178" s="209"/>
      <c r="N178" s="210"/>
      <c r="O178" s="210"/>
      <c r="P178" s="211">
        <f>SUM(P179:P182)</f>
        <v>0</v>
      </c>
      <c r="Q178" s="210"/>
      <c r="R178" s="211">
        <f>SUM(R179:R182)</f>
        <v>0</v>
      </c>
      <c r="S178" s="210"/>
      <c r="T178" s="212">
        <f>SUM(T179:T182)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3" t="s">
        <v>81</v>
      </c>
      <c r="AT178" s="214" t="s">
        <v>72</v>
      </c>
      <c r="AU178" s="214" t="s">
        <v>81</v>
      </c>
      <c r="AY178" s="213" t="s">
        <v>120</v>
      </c>
      <c r="BK178" s="215">
        <f>SUM(BK179:BK182)</f>
        <v>0</v>
      </c>
    </row>
    <row r="179" s="2" customFormat="1" ht="16.5" customHeight="1">
      <c r="A179" s="37"/>
      <c r="B179" s="38"/>
      <c r="C179" s="218" t="s">
        <v>233</v>
      </c>
      <c r="D179" s="218" t="s">
        <v>122</v>
      </c>
      <c r="E179" s="219" t="s">
        <v>234</v>
      </c>
      <c r="F179" s="220" t="s">
        <v>235</v>
      </c>
      <c r="G179" s="221" t="s">
        <v>143</v>
      </c>
      <c r="H179" s="222">
        <v>3.2429999999999999</v>
      </c>
      <c r="I179" s="223"/>
      <c r="J179" s="224">
        <f>ROUND(I179*H179,2)</f>
        <v>0</v>
      </c>
      <c r="K179" s="225"/>
      <c r="L179" s="43"/>
      <c r="M179" s="226" t="s">
        <v>1</v>
      </c>
      <c r="N179" s="227" t="s">
        <v>38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126</v>
      </c>
      <c r="AT179" s="230" t="s">
        <v>122</v>
      </c>
      <c r="AU179" s="230" t="s">
        <v>83</v>
      </c>
      <c r="AY179" s="16" t="s">
        <v>120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81</v>
      </c>
      <c r="BK179" s="231">
        <f>ROUND(I179*H179,2)</f>
        <v>0</v>
      </c>
      <c r="BL179" s="16" t="s">
        <v>126</v>
      </c>
      <c r="BM179" s="230" t="s">
        <v>236</v>
      </c>
    </row>
    <row r="180" s="13" customFormat="1">
      <c r="A180" s="13"/>
      <c r="B180" s="232"/>
      <c r="C180" s="233"/>
      <c r="D180" s="234" t="s">
        <v>128</v>
      </c>
      <c r="E180" s="235" t="s">
        <v>1</v>
      </c>
      <c r="F180" s="236" t="s">
        <v>237</v>
      </c>
      <c r="G180" s="233"/>
      <c r="H180" s="237">
        <v>1.617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128</v>
      </c>
      <c r="AU180" s="243" t="s">
        <v>83</v>
      </c>
      <c r="AV180" s="13" t="s">
        <v>83</v>
      </c>
      <c r="AW180" s="13" t="s">
        <v>30</v>
      </c>
      <c r="AX180" s="13" t="s">
        <v>73</v>
      </c>
      <c r="AY180" s="243" t="s">
        <v>120</v>
      </c>
    </row>
    <row r="181" s="13" customFormat="1">
      <c r="A181" s="13"/>
      <c r="B181" s="232"/>
      <c r="C181" s="233"/>
      <c r="D181" s="234" t="s">
        <v>128</v>
      </c>
      <c r="E181" s="235" t="s">
        <v>1</v>
      </c>
      <c r="F181" s="236" t="s">
        <v>238</v>
      </c>
      <c r="G181" s="233"/>
      <c r="H181" s="237">
        <v>1.6259999999999999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128</v>
      </c>
      <c r="AU181" s="243" t="s">
        <v>83</v>
      </c>
      <c r="AV181" s="13" t="s">
        <v>83</v>
      </c>
      <c r="AW181" s="13" t="s">
        <v>30</v>
      </c>
      <c r="AX181" s="13" t="s">
        <v>73</v>
      </c>
      <c r="AY181" s="243" t="s">
        <v>120</v>
      </c>
    </row>
    <row r="182" s="14" customFormat="1">
      <c r="A182" s="14"/>
      <c r="B182" s="244"/>
      <c r="C182" s="245"/>
      <c r="D182" s="234" t="s">
        <v>128</v>
      </c>
      <c r="E182" s="246" t="s">
        <v>1</v>
      </c>
      <c r="F182" s="247" t="s">
        <v>131</v>
      </c>
      <c r="G182" s="245"/>
      <c r="H182" s="248">
        <v>3.2429999999999999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4" t="s">
        <v>128</v>
      </c>
      <c r="AU182" s="254" t="s">
        <v>83</v>
      </c>
      <c r="AV182" s="14" t="s">
        <v>132</v>
      </c>
      <c r="AW182" s="14" t="s">
        <v>30</v>
      </c>
      <c r="AX182" s="14" t="s">
        <v>81</v>
      </c>
      <c r="AY182" s="254" t="s">
        <v>120</v>
      </c>
    </row>
    <row r="183" s="12" customFormat="1" ht="22.8" customHeight="1">
      <c r="A183" s="12"/>
      <c r="B183" s="202"/>
      <c r="C183" s="203"/>
      <c r="D183" s="204" t="s">
        <v>72</v>
      </c>
      <c r="E183" s="216" t="s">
        <v>146</v>
      </c>
      <c r="F183" s="216" t="s">
        <v>239</v>
      </c>
      <c r="G183" s="203"/>
      <c r="H183" s="203"/>
      <c r="I183" s="206"/>
      <c r="J183" s="217">
        <f>BK183</f>
        <v>0</v>
      </c>
      <c r="K183" s="203"/>
      <c r="L183" s="208"/>
      <c r="M183" s="209"/>
      <c r="N183" s="210"/>
      <c r="O183" s="210"/>
      <c r="P183" s="211">
        <f>SUM(P184:P187)</f>
        <v>0</v>
      </c>
      <c r="Q183" s="210"/>
      <c r="R183" s="211">
        <f>SUM(R184:R187)</f>
        <v>0</v>
      </c>
      <c r="S183" s="210"/>
      <c r="T183" s="212">
        <f>SUM(T184:T187)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3" t="s">
        <v>81</v>
      </c>
      <c r="AT183" s="214" t="s">
        <v>72</v>
      </c>
      <c r="AU183" s="214" t="s">
        <v>81</v>
      </c>
      <c r="AY183" s="213" t="s">
        <v>120</v>
      </c>
      <c r="BK183" s="215">
        <f>SUM(BK184:BK187)</f>
        <v>0</v>
      </c>
    </row>
    <row r="184" s="2" customFormat="1" ht="16.5" customHeight="1">
      <c r="A184" s="37"/>
      <c r="B184" s="38"/>
      <c r="C184" s="218" t="s">
        <v>240</v>
      </c>
      <c r="D184" s="218" t="s">
        <v>122</v>
      </c>
      <c r="E184" s="219" t="s">
        <v>241</v>
      </c>
      <c r="F184" s="220" t="s">
        <v>242</v>
      </c>
      <c r="G184" s="221" t="s">
        <v>125</v>
      </c>
      <c r="H184" s="222">
        <v>41.220999999999997</v>
      </c>
      <c r="I184" s="223"/>
      <c r="J184" s="224">
        <f>ROUND(I184*H184,2)</f>
        <v>0</v>
      </c>
      <c r="K184" s="225"/>
      <c r="L184" s="43"/>
      <c r="M184" s="226" t="s">
        <v>1</v>
      </c>
      <c r="N184" s="227" t="s">
        <v>38</v>
      </c>
      <c r="O184" s="90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126</v>
      </c>
      <c r="AT184" s="230" t="s">
        <v>122</v>
      </c>
      <c r="AU184" s="230" t="s">
        <v>83</v>
      </c>
      <c r="AY184" s="16" t="s">
        <v>120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81</v>
      </c>
      <c r="BK184" s="231">
        <f>ROUND(I184*H184,2)</f>
        <v>0</v>
      </c>
      <c r="BL184" s="16" t="s">
        <v>126</v>
      </c>
      <c r="BM184" s="230" t="s">
        <v>243</v>
      </c>
    </row>
    <row r="185" s="2" customFormat="1" ht="33" customHeight="1">
      <c r="A185" s="37"/>
      <c r="B185" s="38"/>
      <c r="C185" s="218" t="s">
        <v>244</v>
      </c>
      <c r="D185" s="218" t="s">
        <v>122</v>
      </c>
      <c r="E185" s="219" t="s">
        <v>245</v>
      </c>
      <c r="F185" s="220" t="s">
        <v>246</v>
      </c>
      <c r="G185" s="221" t="s">
        <v>125</v>
      </c>
      <c r="H185" s="222">
        <v>45.798999999999999</v>
      </c>
      <c r="I185" s="223"/>
      <c r="J185" s="224">
        <f>ROUND(I185*H185,2)</f>
        <v>0</v>
      </c>
      <c r="K185" s="225"/>
      <c r="L185" s="43"/>
      <c r="M185" s="226" t="s">
        <v>1</v>
      </c>
      <c r="N185" s="227" t="s">
        <v>38</v>
      </c>
      <c r="O185" s="90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126</v>
      </c>
      <c r="AT185" s="230" t="s">
        <v>122</v>
      </c>
      <c r="AU185" s="230" t="s">
        <v>83</v>
      </c>
      <c r="AY185" s="16" t="s">
        <v>120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81</v>
      </c>
      <c r="BK185" s="231">
        <f>ROUND(I185*H185,2)</f>
        <v>0</v>
      </c>
      <c r="BL185" s="16" t="s">
        <v>126</v>
      </c>
      <c r="BM185" s="230" t="s">
        <v>247</v>
      </c>
    </row>
    <row r="186" s="2" customFormat="1" ht="21.75" customHeight="1">
      <c r="A186" s="37"/>
      <c r="B186" s="38"/>
      <c r="C186" s="218" t="s">
        <v>248</v>
      </c>
      <c r="D186" s="218" t="s">
        <v>122</v>
      </c>
      <c r="E186" s="219" t="s">
        <v>249</v>
      </c>
      <c r="F186" s="220" t="s">
        <v>250</v>
      </c>
      <c r="G186" s="221" t="s">
        <v>125</v>
      </c>
      <c r="H186" s="222">
        <v>45.798999999999999</v>
      </c>
      <c r="I186" s="223"/>
      <c r="J186" s="224">
        <f>ROUND(I186*H186,2)</f>
        <v>0</v>
      </c>
      <c r="K186" s="225"/>
      <c r="L186" s="43"/>
      <c r="M186" s="226" t="s">
        <v>1</v>
      </c>
      <c r="N186" s="227" t="s">
        <v>38</v>
      </c>
      <c r="O186" s="90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126</v>
      </c>
      <c r="AT186" s="230" t="s">
        <v>122</v>
      </c>
      <c r="AU186" s="230" t="s">
        <v>83</v>
      </c>
      <c r="AY186" s="16" t="s">
        <v>120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81</v>
      </c>
      <c r="BK186" s="231">
        <f>ROUND(I186*H186,2)</f>
        <v>0</v>
      </c>
      <c r="BL186" s="16" t="s">
        <v>126</v>
      </c>
      <c r="BM186" s="230" t="s">
        <v>251</v>
      </c>
    </row>
    <row r="187" s="2" customFormat="1" ht="33" customHeight="1">
      <c r="A187" s="37"/>
      <c r="B187" s="38"/>
      <c r="C187" s="218" t="s">
        <v>252</v>
      </c>
      <c r="D187" s="218" t="s">
        <v>122</v>
      </c>
      <c r="E187" s="219" t="s">
        <v>253</v>
      </c>
      <c r="F187" s="220" t="s">
        <v>254</v>
      </c>
      <c r="G187" s="221" t="s">
        <v>125</v>
      </c>
      <c r="H187" s="222">
        <v>45.798999999999999</v>
      </c>
      <c r="I187" s="223"/>
      <c r="J187" s="224">
        <f>ROUND(I187*H187,2)</f>
        <v>0</v>
      </c>
      <c r="K187" s="225"/>
      <c r="L187" s="43"/>
      <c r="M187" s="226" t="s">
        <v>1</v>
      </c>
      <c r="N187" s="227" t="s">
        <v>38</v>
      </c>
      <c r="O187" s="90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126</v>
      </c>
      <c r="AT187" s="230" t="s">
        <v>122</v>
      </c>
      <c r="AU187" s="230" t="s">
        <v>83</v>
      </c>
      <c r="AY187" s="16" t="s">
        <v>120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81</v>
      </c>
      <c r="BK187" s="231">
        <f>ROUND(I187*H187,2)</f>
        <v>0</v>
      </c>
      <c r="BL187" s="16" t="s">
        <v>126</v>
      </c>
      <c r="BM187" s="230" t="s">
        <v>255</v>
      </c>
    </row>
    <row r="188" s="12" customFormat="1" ht="22.8" customHeight="1">
      <c r="A188" s="12"/>
      <c r="B188" s="202"/>
      <c r="C188" s="203"/>
      <c r="D188" s="204" t="s">
        <v>72</v>
      </c>
      <c r="E188" s="216" t="s">
        <v>159</v>
      </c>
      <c r="F188" s="216" t="s">
        <v>256</v>
      </c>
      <c r="G188" s="203"/>
      <c r="H188" s="203"/>
      <c r="I188" s="206"/>
      <c r="J188" s="217">
        <f>BK188</f>
        <v>0</v>
      </c>
      <c r="K188" s="203"/>
      <c r="L188" s="208"/>
      <c r="M188" s="209"/>
      <c r="N188" s="210"/>
      <c r="O188" s="210"/>
      <c r="P188" s="211">
        <f>SUM(P189:P198)</f>
        <v>0</v>
      </c>
      <c r="Q188" s="210"/>
      <c r="R188" s="211">
        <f>SUM(R189:R198)</f>
        <v>0.49253113000000004</v>
      </c>
      <c r="S188" s="210"/>
      <c r="T188" s="212">
        <f>SUM(T189:T198)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3" t="s">
        <v>81</v>
      </c>
      <c r="AT188" s="214" t="s">
        <v>72</v>
      </c>
      <c r="AU188" s="214" t="s">
        <v>81</v>
      </c>
      <c r="AY188" s="213" t="s">
        <v>120</v>
      </c>
      <c r="BK188" s="215">
        <f>SUM(BK189:BK198)</f>
        <v>0</v>
      </c>
    </row>
    <row r="189" s="2" customFormat="1" ht="33" customHeight="1">
      <c r="A189" s="37"/>
      <c r="B189" s="38"/>
      <c r="C189" s="218" t="s">
        <v>257</v>
      </c>
      <c r="D189" s="218" t="s">
        <v>122</v>
      </c>
      <c r="E189" s="219" t="s">
        <v>258</v>
      </c>
      <c r="F189" s="220" t="s">
        <v>259</v>
      </c>
      <c r="G189" s="221" t="s">
        <v>260</v>
      </c>
      <c r="H189" s="222">
        <v>14.699999999999999</v>
      </c>
      <c r="I189" s="223"/>
      <c r="J189" s="224">
        <f>ROUND(I189*H189,2)</f>
        <v>0</v>
      </c>
      <c r="K189" s="225"/>
      <c r="L189" s="43"/>
      <c r="M189" s="226" t="s">
        <v>1</v>
      </c>
      <c r="N189" s="227" t="s">
        <v>38</v>
      </c>
      <c r="O189" s="90"/>
      <c r="P189" s="228">
        <f>O189*H189</f>
        <v>0</v>
      </c>
      <c r="Q189" s="228">
        <v>1.0000000000000001E-05</v>
      </c>
      <c r="R189" s="228">
        <f>Q189*H189</f>
        <v>0.000147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126</v>
      </c>
      <c r="AT189" s="230" t="s">
        <v>122</v>
      </c>
      <c r="AU189" s="230" t="s">
        <v>83</v>
      </c>
      <c r="AY189" s="16" t="s">
        <v>120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81</v>
      </c>
      <c r="BK189" s="231">
        <f>ROUND(I189*H189,2)</f>
        <v>0</v>
      </c>
      <c r="BL189" s="16" t="s">
        <v>126</v>
      </c>
      <c r="BM189" s="230" t="s">
        <v>261</v>
      </c>
    </row>
    <row r="190" s="2" customFormat="1" ht="24.15" customHeight="1">
      <c r="A190" s="37"/>
      <c r="B190" s="38"/>
      <c r="C190" s="255" t="s">
        <v>262</v>
      </c>
      <c r="D190" s="255" t="s">
        <v>181</v>
      </c>
      <c r="E190" s="256" t="s">
        <v>263</v>
      </c>
      <c r="F190" s="257" t="s">
        <v>264</v>
      </c>
      <c r="G190" s="258" t="s">
        <v>230</v>
      </c>
      <c r="H190" s="259">
        <v>15.141</v>
      </c>
      <c r="I190" s="260"/>
      <c r="J190" s="261">
        <f>ROUND(I190*H190,2)</f>
        <v>0</v>
      </c>
      <c r="K190" s="262"/>
      <c r="L190" s="263"/>
      <c r="M190" s="264" t="s">
        <v>1</v>
      </c>
      <c r="N190" s="265" t="s">
        <v>38</v>
      </c>
      <c r="O190" s="90"/>
      <c r="P190" s="228">
        <f>O190*H190</f>
        <v>0</v>
      </c>
      <c r="Q190" s="228">
        <v>0.022929999999999999</v>
      </c>
      <c r="R190" s="228">
        <f>Q190*H190</f>
        <v>0.34718313000000001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159</v>
      </c>
      <c r="AT190" s="230" t="s">
        <v>181</v>
      </c>
      <c r="AU190" s="230" t="s">
        <v>83</v>
      </c>
      <c r="AY190" s="16" t="s">
        <v>120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81</v>
      </c>
      <c r="BK190" s="231">
        <f>ROUND(I190*H190,2)</f>
        <v>0</v>
      </c>
      <c r="BL190" s="16" t="s">
        <v>126</v>
      </c>
      <c r="BM190" s="230" t="s">
        <v>265</v>
      </c>
    </row>
    <row r="191" s="13" customFormat="1">
      <c r="A191" s="13"/>
      <c r="B191" s="232"/>
      <c r="C191" s="233"/>
      <c r="D191" s="234" t="s">
        <v>128</v>
      </c>
      <c r="E191" s="233"/>
      <c r="F191" s="236" t="s">
        <v>266</v>
      </c>
      <c r="G191" s="233"/>
      <c r="H191" s="237">
        <v>15.141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128</v>
      </c>
      <c r="AU191" s="243" t="s">
        <v>83</v>
      </c>
      <c r="AV191" s="13" t="s">
        <v>83</v>
      </c>
      <c r="AW191" s="13" t="s">
        <v>4</v>
      </c>
      <c r="AX191" s="13" t="s">
        <v>81</v>
      </c>
      <c r="AY191" s="243" t="s">
        <v>120</v>
      </c>
    </row>
    <row r="192" s="2" customFormat="1" ht="24.15" customHeight="1">
      <c r="A192" s="37"/>
      <c r="B192" s="38"/>
      <c r="C192" s="218" t="s">
        <v>267</v>
      </c>
      <c r="D192" s="218" t="s">
        <v>122</v>
      </c>
      <c r="E192" s="219" t="s">
        <v>268</v>
      </c>
      <c r="F192" s="220" t="s">
        <v>269</v>
      </c>
      <c r="G192" s="221" t="s">
        <v>260</v>
      </c>
      <c r="H192" s="222">
        <v>3</v>
      </c>
      <c r="I192" s="223"/>
      <c r="J192" s="224">
        <f>ROUND(I192*H192,2)</f>
        <v>0</v>
      </c>
      <c r="K192" s="225"/>
      <c r="L192" s="43"/>
      <c r="M192" s="226" t="s">
        <v>1</v>
      </c>
      <c r="N192" s="227" t="s">
        <v>38</v>
      </c>
      <c r="O192" s="90"/>
      <c r="P192" s="228">
        <f>O192*H192</f>
        <v>0</v>
      </c>
      <c r="Q192" s="228">
        <v>0.0014400000000000001</v>
      </c>
      <c r="R192" s="228">
        <f>Q192*H192</f>
        <v>0.0043200000000000001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126</v>
      </c>
      <c r="AT192" s="230" t="s">
        <v>122</v>
      </c>
      <c r="AU192" s="230" t="s">
        <v>83</v>
      </c>
      <c r="AY192" s="16" t="s">
        <v>120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81</v>
      </c>
      <c r="BK192" s="231">
        <f>ROUND(I192*H192,2)</f>
        <v>0</v>
      </c>
      <c r="BL192" s="16" t="s">
        <v>126</v>
      </c>
      <c r="BM192" s="230" t="s">
        <v>270</v>
      </c>
    </row>
    <row r="193" s="2" customFormat="1" ht="16.5" customHeight="1">
      <c r="A193" s="37"/>
      <c r="B193" s="38"/>
      <c r="C193" s="218" t="s">
        <v>271</v>
      </c>
      <c r="D193" s="218" t="s">
        <v>122</v>
      </c>
      <c r="E193" s="219" t="s">
        <v>272</v>
      </c>
      <c r="F193" s="220" t="s">
        <v>273</v>
      </c>
      <c r="G193" s="221" t="s">
        <v>260</v>
      </c>
      <c r="H193" s="222">
        <v>14.699999999999999</v>
      </c>
      <c r="I193" s="223"/>
      <c r="J193" s="224">
        <f>ROUND(I193*H193,2)</f>
        <v>0</v>
      </c>
      <c r="K193" s="225"/>
      <c r="L193" s="43"/>
      <c r="M193" s="226" t="s">
        <v>1</v>
      </c>
      <c r="N193" s="227" t="s">
        <v>38</v>
      </c>
      <c r="O193" s="90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0" t="s">
        <v>126</v>
      </c>
      <c r="AT193" s="230" t="s">
        <v>122</v>
      </c>
      <c r="AU193" s="230" t="s">
        <v>83</v>
      </c>
      <c r="AY193" s="16" t="s">
        <v>120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6" t="s">
        <v>81</v>
      </c>
      <c r="BK193" s="231">
        <f>ROUND(I193*H193,2)</f>
        <v>0</v>
      </c>
      <c r="BL193" s="16" t="s">
        <v>126</v>
      </c>
      <c r="BM193" s="230" t="s">
        <v>274</v>
      </c>
    </row>
    <row r="194" s="2" customFormat="1" ht="21.75" customHeight="1">
      <c r="A194" s="37"/>
      <c r="B194" s="38"/>
      <c r="C194" s="218" t="s">
        <v>275</v>
      </c>
      <c r="D194" s="218" t="s">
        <v>122</v>
      </c>
      <c r="E194" s="219" t="s">
        <v>276</v>
      </c>
      <c r="F194" s="220" t="s">
        <v>277</v>
      </c>
      <c r="G194" s="221" t="s">
        <v>260</v>
      </c>
      <c r="H194" s="222">
        <v>14.699999999999999</v>
      </c>
      <c r="I194" s="223"/>
      <c r="J194" s="224">
        <f>ROUND(I194*H194,2)</f>
        <v>0</v>
      </c>
      <c r="K194" s="225"/>
      <c r="L194" s="43"/>
      <c r="M194" s="226" t="s">
        <v>1</v>
      </c>
      <c r="N194" s="227" t="s">
        <v>38</v>
      </c>
      <c r="O194" s="90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126</v>
      </c>
      <c r="AT194" s="230" t="s">
        <v>122</v>
      </c>
      <c r="AU194" s="230" t="s">
        <v>83</v>
      </c>
      <c r="AY194" s="16" t="s">
        <v>120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81</v>
      </c>
      <c r="BK194" s="231">
        <f>ROUND(I194*H194,2)</f>
        <v>0</v>
      </c>
      <c r="BL194" s="16" t="s">
        <v>126</v>
      </c>
      <c r="BM194" s="230" t="s">
        <v>278</v>
      </c>
    </row>
    <row r="195" s="2" customFormat="1" ht="21.75" customHeight="1">
      <c r="A195" s="37"/>
      <c r="B195" s="38"/>
      <c r="C195" s="218" t="s">
        <v>279</v>
      </c>
      <c r="D195" s="218" t="s">
        <v>122</v>
      </c>
      <c r="E195" s="219" t="s">
        <v>280</v>
      </c>
      <c r="F195" s="220" t="s">
        <v>281</v>
      </c>
      <c r="G195" s="221" t="s">
        <v>230</v>
      </c>
      <c r="H195" s="222">
        <v>1</v>
      </c>
      <c r="I195" s="223"/>
      <c r="J195" s="224">
        <f>ROUND(I195*H195,2)</f>
        <v>0</v>
      </c>
      <c r="K195" s="225"/>
      <c r="L195" s="43"/>
      <c r="M195" s="226" t="s">
        <v>1</v>
      </c>
      <c r="N195" s="227" t="s">
        <v>38</v>
      </c>
      <c r="O195" s="90"/>
      <c r="P195" s="228">
        <f>O195*H195</f>
        <v>0</v>
      </c>
      <c r="Q195" s="228">
        <v>0.028539999999999999</v>
      </c>
      <c r="R195" s="228">
        <f>Q195*H195</f>
        <v>0.028539999999999999</v>
      </c>
      <c r="S195" s="228">
        <v>0</v>
      </c>
      <c r="T195" s="22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126</v>
      </c>
      <c r="AT195" s="230" t="s">
        <v>122</v>
      </c>
      <c r="AU195" s="230" t="s">
        <v>83</v>
      </c>
      <c r="AY195" s="16" t="s">
        <v>120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81</v>
      </c>
      <c r="BK195" s="231">
        <f>ROUND(I195*H195,2)</f>
        <v>0</v>
      </c>
      <c r="BL195" s="16" t="s">
        <v>126</v>
      </c>
      <c r="BM195" s="230" t="s">
        <v>282</v>
      </c>
    </row>
    <row r="196" s="2" customFormat="1" ht="21.75" customHeight="1">
      <c r="A196" s="37"/>
      <c r="B196" s="38"/>
      <c r="C196" s="218" t="s">
        <v>283</v>
      </c>
      <c r="D196" s="218" t="s">
        <v>122</v>
      </c>
      <c r="E196" s="219" t="s">
        <v>284</v>
      </c>
      <c r="F196" s="220" t="s">
        <v>285</v>
      </c>
      <c r="G196" s="221" t="s">
        <v>230</v>
      </c>
      <c r="H196" s="222">
        <v>1</v>
      </c>
      <c r="I196" s="223"/>
      <c r="J196" s="224">
        <f>ROUND(I196*H196,2)</f>
        <v>0</v>
      </c>
      <c r="K196" s="225"/>
      <c r="L196" s="43"/>
      <c r="M196" s="226" t="s">
        <v>1</v>
      </c>
      <c r="N196" s="227" t="s">
        <v>38</v>
      </c>
      <c r="O196" s="90"/>
      <c r="P196" s="228">
        <f>O196*H196</f>
        <v>0</v>
      </c>
      <c r="Q196" s="228">
        <v>0.11043</v>
      </c>
      <c r="R196" s="228">
        <f>Q196*H196</f>
        <v>0.11043</v>
      </c>
      <c r="S196" s="228">
        <v>0</v>
      </c>
      <c r="T196" s="22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126</v>
      </c>
      <c r="AT196" s="230" t="s">
        <v>122</v>
      </c>
      <c r="AU196" s="230" t="s">
        <v>83</v>
      </c>
      <c r="AY196" s="16" t="s">
        <v>120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81</v>
      </c>
      <c r="BK196" s="231">
        <f>ROUND(I196*H196,2)</f>
        <v>0</v>
      </c>
      <c r="BL196" s="16" t="s">
        <v>126</v>
      </c>
      <c r="BM196" s="230" t="s">
        <v>286</v>
      </c>
    </row>
    <row r="197" s="2" customFormat="1" ht="21.75" customHeight="1">
      <c r="A197" s="37"/>
      <c r="B197" s="38"/>
      <c r="C197" s="218" t="s">
        <v>287</v>
      </c>
      <c r="D197" s="218" t="s">
        <v>122</v>
      </c>
      <c r="E197" s="219" t="s">
        <v>288</v>
      </c>
      <c r="F197" s="220" t="s">
        <v>289</v>
      </c>
      <c r="G197" s="221" t="s">
        <v>260</v>
      </c>
      <c r="H197" s="222">
        <v>14.699999999999999</v>
      </c>
      <c r="I197" s="223"/>
      <c r="J197" s="224">
        <f>ROUND(I197*H197,2)</f>
        <v>0</v>
      </c>
      <c r="K197" s="225"/>
      <c r="L197" s="43"/>
      <c r="M197" s="226" t="s">
        <v>1</v>
      </c>
      <c r="N197" s="227" t="s">
        <v>38</v>
      </c>
      <c r="O197" s="90"/>
      <c r="P197" s="228">
        <f>O197*H197</f>
        <v>0</v>
      </c>
      <c r="Q197" s="228">
        <v>0.00012999999999999999</v>
      </c>
      <c r="R197" s="228">
        <f>Q197*H197</f>
        <v>0.0019109999999999997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126</v>
      </c>
      <c r="AT197" s="230" t="s">
        <v>122</v>
      </c>
      <c r="AU197" s="230" t="s">
        <v>83</v>
      </c>
      <c r="AY197" s="16" t="s">
        <v>120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81</v>
      </c>
      <c r="BK197" s="231">
        <f>ROUND(I197*H197,2)</f>
        <v>0</v>
      </c>
      <c r="BL197" s="16" t="s">
        <v>126</v>
      </c>
      <c r="BM197" s="230" t="s">
        <v>290</v>
      </c>
    </row>
    <row r="198" s="13" customFormat="1">
      <c r="A198" s="13"/>
      <c r="B198" s="232"/>
      <c r="C198" s="233"/>
      <c r="D198" s="234" t="s">
        <v>128</v>
      </c>
      <c r="E198" s="235" t="s">
        <v>1</v>
      </c>
      <c r="F198" s="236" t="s">
        <v>291</v>
      </c>
      <c r="G198" s="233"/>
      <c r="H198" s="237">
        <v>14.699999999999999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128</v>
      </c>
      <c r="AU198" s="243" t="s">
        <v>83</v>
      </c>
      <c r="AV198" s="13" t="s">
        <v>83</v>
      </c>
      <c r="AW198" s="13" t="s">
        <v>30</v>
      </c>
      <c r="AX198" s="13" t="s">
        <v>81</v>
      </c>
      <c r="AY198" s="243" t="s">
        <v>120</v>
      </c>
    </row>
    <row r="199" s="12" customFormat="1" ht="22.8" customHeight="1">
      <c r="A199" s="12"/>
      <c r="B199" s="202"/>
      <c r="C199" s="203"/>
      <c r="D199" s="204" t="s">
        <v>72</v>
      </c>
      <c r="E199" s="216" t="s">
        <v>165</v>
      </c>
      <c r="F199" s="216" t="s">
        <v>292</v>
      </c>
      <c r="G199" s="203"/>
      <c r="H199" s="203"/>
      <c r="I199" s="206"/>
      <c r="J199" s="217">
        <f>BK199</f>
        <v>0</v>
      </c>
      <c r="K199" s="203"/>
      <c r="L199" s="208"/>
      <c r="M199" s="209"/>
      <c r="N199" s="210"/>
      <c r="O199" s="210"/>
      <c r="P199" s="211">
        <f>SUM(P200:P202)</f>
        <v>0</v>
      </c>
      <c r="Q199" s="210"/>
      <c r="R199" s="211">
        <f>SUM(R200:R202)</f>
        <v>0.00036500000000000004</v>
      </c>
      <c r="S199" s="210"/>
      <c r="T199" s="212">
        <f>SUM(T200:T202)</f>
        <v>0.011000000000000001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3" t="s">
        <v>81</v>
      </c>
      <c r="AT199" s="214" t="s">
        <v>72</v>
      </c>
      <c r="AU199" s="214" t="s">
        <v>81</v>
      </c>
      <c r="AY199" s="213" t="s">
        <v>120</v>
      </c>
      <c r="BK199" s="215">
        <f>SUM(BK200:BK202)</f>
        <v>0</v>
      </c>
    </row>
    <row r="200" s="2" customFormat="1" ht="21.75" customHeight="1">
      <c r="A200" s="37"/>
      <c r="B200" s="38"/>
      <c r="C200" s="218" t="s">
        <v>293</v>
      </c>
      <c r="D200" s="218" t="s">
        <v>122</v>
      </c>
      <c r="E200" s="219" t="s">
        <v>294</v>
      </c>
      <c r="F200" s="220" t="s">
        <v>295</v>
      </c>
      <c r="G200" s="221" t="s">
        <v>260</v>
      </c>
      <c r="H200" s="222">
        <v>57.558999999999998</v>
      </c>
      <c r="I200" s="223"/>
      <c r="J200" s="224">
        <f>ROUND(I200*H200,2)</f>
        <v>0</v>
      </c>
      <c r="K200" s="225"/>
      <c r="L200" s="43"/>
      <c r="M200" s="226" t="s">
        <v>1</v>
      </c>
      <c r="N200" s="227" t="s">
        <v>38</v>
      </c>
      <c r="O200" s="90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126</v>
      </c>
      <c r="AT200" s="230" t="s">
        <v>122</v>
      </c>
      <c r="AU200" s="230" t="s">
        <v>83</v>
      </c>
      <c r="AY200" s="16" t="s">
        <v>120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81</v>
      </c>
      <c r="BK200" s="231">
        <f>ROUND(I200*H200,2)</f>
        <v>0</v>
      </c>
      <c r="BL200" s="16" t="s">
        <v>126</v>
      </c>
      <c r="BM200" s="230" t="s">
        <v>296</v>
      </c>
    </row>
    <row r="201" s="13" customFormat="1">
      <c r="A201" s="13"/>
      <c r="B201" s="232"/>
      <c r="C201" s="233"/>
      <c r="D201" s="234" t="s">
        <v>128</v>
      </c>
      <c r="E201" s="235" t="s">
        <v>1</v>
      </c>
      <c r="F201" s="236" t="s">
        <v>297</v>
      </c>
      <c r="G201" s="233"/>
      <c r="H201" s="237">
        <v>57.558999999999998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128</v>
      </c>
      <c r="AU201" s="243" t="s">
        <v>83</v>
      </c>
      <c r="AV201" s="13" t="s">
        <v>83</v>
      </c>
      <c r="AW201" s="13" t="s">
        <v>30</v>
      </c>
      <c r="AX201" s="13" t="s">
        <v>81</v>
      </c>
      <c r="AY201" s="243" t="s">
        <v>120</v>
      </c>
    </row>
    <row r="202" s="2" customFormat="1" ht="24.15" customHeight="1">
      <c r="A202" s="37"/>
      <c r="B202" s="38"/>
      <c r="C202" s="218" t="s">
        <v>298</v>
      </c>
      <c r="D202" s="218" t="s">
        <v>122</v>
      </c>
      <c r="E202" s="219" t="s">
        <v>299</v>
      </c>
      <c r="F202" s="220" t="s">
        <v>300</v>
      </c>
      <c r="G202" s="221" t="s">
        <v>260</v>
      </c>
      <c r="H202" s="222">
        <v>0.10000000000000001</v>
      </c>
      <c r="I202" s="223"/>
      <c r="J202" s="224">
        <f>ROUND(I202*H202,2)</f>
        <v>0</v>
      </c>
      <c r="K202" s="225"/>
      <c r="L202" s="43"/>
      <c r="M202" s="226" t="s">
        <v>1</v>
      </c>
      <c r="N202" s="227" t="s">
        <v>38</v>
      </c>
      <c r="O202" s="90"/>
      <c r="P202" s="228">
        <f>O202*H202</f>
        <v>0</v>
      </c>
      <c r="Q202" s="228">
        <v>0.00365</v>
      </c>
      <c r="R202" s="228">
        <f>Q202*H202</f>
        <v>0.00036500000000000004</v>
      </c>
      <c r="S202" s="228">
        <v>0.11</v>
      </c>
      <c r="T202" s="229">
        <f>S202*H202</f>
        <v>0.011000000000000001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126</v>
      </c>
      <c r="AT202" s="230" t="s">
        <v>122</v>
      </c>
      <c r="AU202" s="230" t="s">
        <v>83</v>
      </c>
      <c r="AY202" s="16" t="s">
        <v>120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81</v>
      </c>
      <c r="BK202" s="231">
        <f>ROUND(I202*H202,2)</f>
        <v>0</v>
      </c>
      <c r="BL202" s="16" t="s">
        <v>126</v>
      </c>
      <c r="BM202" s="230" t="s">
        <v>301</v>
      </c>
    </row>
    <row r="203" s="12" customFormat="1" ht="22.8" customHeight="1">
      <c r="A203" s="12"/>
      <c r="B203" s="202"/>
      <c r="C203" s="203"/>
      <c r="D203" s="204" t="s">
        <v>72</v>
      </c>
      <c r="E203" s="216" t="s">
        <v>302</v>
      </c>
      <c r="F203" s="216" t="s">
        <v>303</v>
      </c>
      <c r="G203" s="203"/>
      <c r="H203" s="203"/>
      <c r="I203" s="206"/>
      <c r="J203" s="217">
        <f>BK203</f>
        <v>0</v>
      </c>
      <c r="K203" s="203"/>
      <c r="L203" s="208"/>
      <c r="M203" s="209"/>
      <c r="N203" s="210"/>
      <c r="O203" s="210"/>
      <c r="P203" s="211">
        <f>SUM(P204:P208)</f>
        <v>0</v>
      </c>
      <c r="Q203" s="210"/>
      <c r="R203" s="211">
        <f>SUM(R204:R208)</f>
        <v>0</v>
      </c>
      <c r="S203" s="210"/>
      <c r="T203" s="212">
        <f>SUM(T204:T208)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3" t="s">
        <v>81</v>
      </c>
      <c r="AT203" s="214" t="s">
        <v>72</v>
      </c>
      <c r="AU203" s="214" t="s">
        <v>81</v>
      </c>
      <c r="AY203" s="213" t="s">
        <v>120</v>
      </c>
      <c r="BK203" s="215">
        <f>SUM(BK204:BK208)</f>
        <v>0</v>
      </c>
    </row>
    <row r="204" s="2" customFormat="1" ht="24.15" customHeight="1">
      <c r="A204" s="37"/>
      <c r="B204" s="38"/>
      <c r="C204" s="218" t="s">
        <v>304</v>
      </c>
      <c r="D204" s="218" t="s">
        <v>122</v>
      </c>
      <c r="E204" s="219" t="s">
        <v>305</v>
      </c>
      <c r="F204" s="220" t="s">
        <v>306</v>
      </c>
      <c r="G204" s="221" t="s">
        <v>184</v>
      </c>
      <c r="H204" s="222">
        <v>44.987000000000002</v>
      </c>
      <c r="I204" s="223"/>
      <c r="J204" s="224">
        <f>ROUND(I204*H204,2)</f>
        <v>0</v>
      </c>
      <c r="K204" s="225"/>
      <c r="L204" s="43"/>
      <c r="M204" s="226" t="s">
        <v>1</v>
      </c>
      <c r="N204" s="227" t="s">
        <v>38</v>
      </c>
      <c r="O204" s="90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126</v>
      </c>
      <c r="AT204" s="230" t="s">
        <v>122</v>
      </c>
      <c r="AU204" s="230" t="s">
        <v>83</v>
      </c>
      <c r="AY204" s="16" t="s">
        <v>120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81</v>
      </c>
      <c r="BK204" s="231">
        <f>ROUND(I204*H204,2)</f>
        <v>0</v>
      </c>
      <c r="BL204" s="16" t="s">
        <v>126</v>
      </c>
      <c r="BM204" s="230" t="s">
        <v>307</v>
      </c>
    </row>
    <row r="205" s="2" customFormat="1" ht="24.15" customHeight="1">
      <c r="A205" s="37"/>
      <c r="B205" s="38"/>
      <c r="C205" s="218" t="s">
        <v>308</v>
      </c>
      <c r="D205" s="218" t="s">
        <v>122</v>
      </c>
      <c r="E205" s="219" t="s">
        <v>309</v>
      </c>
      <c r="F205" s="220" t="s">
        <v>310</v>
      </c>
      <c r="G205" s="221" t="s">
        <v>184</v>
      </c>
      <c r="H205" s="222">
        <v>404.88299999999998</v>
      </c>
      <c r="I205" s="223"/>
      <c r="J205" s="224">
        <f>ROUND(I205*H205,2)</f>
        <v>0</v>
      </c>
      <c r="K205" s="225"/>
      <c r="L205" s="43"/>
      <c r="M205" s="226" t="s">
        <v>1</v>
      </c>
      <c r="N205" s="227" t="s">
        <v>38</v>
      </c>
      <c r="O205" s="90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126</v>
      </c>
      <c r="AT205" s="230" t="s">
        <v>122</v>
      </c>
      <c r="AU205" s="230" t="s">
        <v>83</v>
      </c>
      <c r="AY205" s="16" t="s">
        <v>120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81</v>
      </c>
      <c r="BK205" s="231">
        <f>ROUND(I205*H205,2)</f>
        <v>0</v>
      </c>
      <c r="BL205" s="16" t="s">
        <v>126</v>
      </c>
      <c r="BM205" s="230" t="s">
        <v>311</v>
      </c>
    </row>
    <row r="206" s="13" customFormat="1">
      <c r="A206" s="13"/>
      <c r="B206" s="232"/>
      <c r="C206" s="233"/>
      <c r="D206" s="234" t="s">
        <v>128</v>
      </c>
      <c r="E206" s="233"/>
      <c r="F206" s="236" t="s">
        <v>312</v>
      </c>
      <c r="G206" s="233"/>
      <c r="H206" s="237">
        <v>404.88299999999998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128</v>
      </c>
      <c r="AU206" s="243" t="s">
        <v>83</v>
      </c>
      <c r="AV206" s="13" t="s">
        <v>83</v>
      </c>
      <c r="AW206" s="13" t="s">
        <v>4</v>
      </c>
      <c r="AX206" s="13" t="s">
        <v>81</v>
      </c>
      <c r="AY206" s="243" t="s">
        <v>120</v>
      </c>
    </row>
    <row r="207" s="2" customFormat="1" ht="33" customHeight="1">
      <c r="A207" s="37"/>
      <c r="B207" s="38"/>
      <c r="C207" s="218" t="s">
        <v>313</v>
      </c>
      <c r="D207" s="218" t="s">
        <v>122</v>
      </c>
      <c r="E207" s="219" t="s">
        <v>314</v>
      </c>
      <c r="F207" s="220" t="s">
        <v>315</v>
      </c>
      <c r="G207" s="221" t="s">
        <v>184</v>
      </c>
      <c r="H207" s="222">
        <v>14.699999999999999</v>
      </c>
      <c r="I207" s="223"/>
      <c r="J207" s="224">
        <f>ROUND(I207*H207,2)</f>
        <v>0</v>
      </c>
      <c r="K207" s="225"/>
      <c r="L207" s="43"/>
      <c r="M207" s="226" t="s">
        <v>1</v>
      </c>
      <c r="N207" s="227" t="s">
        <v>38</v>
      </c>
      <c r="O207" s="90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126</v>
      </c>
      <c r="AT207" s="230" t="s">
        <v>122</v>
      </c>
      <c r="AU207" s="230" t="s">
        <v>83</v>
      </c>
      <c r="AY207" s="16" t="s">
        <v>120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81</v>
      </c>
      <c r="BK207" s="231">
        <f>ROUND(I207*H207,2)</f>
        <v>0</v>
      </c>
      <c r="BL207" s="16" t="s">
        <v>126</v>
      </c>
      <c r="BM207" s="230" t="s">
        <v>316</v>
      </c>
    </row>
    <row r="208" s="2" customFormat="1" ht="24.15" customHeight="1">
      <c r="A208" s="37"/>
      <c r="B208" s="38"/>
      <c r="C208" s="218" t="s">
        <v>317</v>
      </c>
      <c r="D208" s="218" t="s">
        <v>122</v>
      </c>
      <c r="E208" s="219" t="s">
        <v>318</v>
      </c>
      <c r="F208" s="220" t="s">
        <v>319</v>
      </c>
      <c r="G208" s="221" t="s">
        <v>184</v>
      </c>
      <c r="H208" s="222">
        <v>0</v>
      </c>
      <c r="I208" s="223"/>
      <c r="J208" s="224">
        <f>ROUND(I208*H208,2)</f>
        <v>0</v>
      </c>
      <c r="K208" s="225"/>
      <c r="L208" s="43"/>
      <c r="M208" s="226" t="s">
        <v>1</v>
      </c>
      <c r="N208" s="227" t="s">
        <v>38</v>
      </c>
      <c r="O208" s="90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0" t="s">
        <v>126</v>
      </c>
      <c r="AT208" s="230" t="s">
        <v>122</v>
      </c>
      <c r="AU208" s="230" t="s">
        <v>83</v>
      </c>
      <c r="AY208" s="16" t="s">
        <v>120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6" t="s">
        <v>81</v>
      </c>
      <c r="BK208" s="231">
        <f>ROUND(I208*H208,2)</f>
        <v>0</v>
      </c>
      <c r="BL208" s="16" t="s">
        <v>126</v>
      </c>
      <c r="BM208" s="230" t="s">
        <v>320</v>
      </c>
    </row>
    <row r="209" s="12" customFormat="1" ht="22.8" customHeight="1">
      <c r="A209" s="12"/>
      <c r="B209" s="202"/>
      <c r="C209" s="203"/>
      <c r="D209" s="204" t="s">
        <v>72</v>
      </c>
      <c r="E209" s="216" t="s">
        <v>321</v>
      </c>
      <c r="F209" s="216" t="s">
        <v>322</v>
      </c>
      <c r="G209" s="203"/>
      <c r="H209" s="203"/>
      <c r="I209" s="206"/>
      <c r="J209" s="217">
        <f>BK209</f>
        <v>0</v>
      </c>
      <c r="K209" s="203"/>
      <c r="L209" s="208"/>
      <c r="M209" s="209"/>
      <c r="N209" s="210"/>
      <c r="O209" s="210"/>
      <c r="P209" s="211">
        <f>P210</f>
        <v>0</v>
      </c>
      <c r="Q209" s="210"/>
      <c r="R209" s="211">
        <f>R210</f>
        <v>0</v>
      </c>
      <c r="S209" s="210"/>
      <c r="T209" s="212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3" t="s">
        <v>81</v>
      </c>
      <c r="AT209" s="214" t="s">
        <v>72</v>
      </c>
      <c r="AU209" s="214" t="s">
        <v>81</v>
      </c>
      <c r="AY209" s="213" t="s">
        <v>120</v>
      </c>
      <c r="BK209" s="215">
        <f>BK210</f>
        <v>0</v>
      </c>
    </row>
    <row r="210" s="2" customFormat="1" ht="24.15" customHeight="1">
      <c r="A210" s="37"/>
      <c r="B210" s="38"/>
      <c r="C210" s="218" t="s">
        <v>323</v>
      </c>
      <c r="D210" s="218" t="s">
        <v>122</v>
      </c>
      <c r="E210" s="219" t="s">
        <v>324</v>
      </c>
      <c r="F210" s="220" t="s">
        <v>325</v>
      </c>
      <c r="G210" s="221" t="s">
        <v>184</v>
      </c>
      <c r="H210" s="222">
        <v>23.794</v>
      </c>
      <c r="I210" s="223"/>
      <c r="J210" s="224">
        <f>ROUND(I210*H210,2)</f>
        <v>0</v>
      </c>
      <c r="K210" s="225"/>
      <c r="L210" s="43"/>
      <c r="M210" s="266" t="s">
        <v>1</v>
      </c>
      <c r="N210" s="267" t="s">
        <v>38</v>
      </c>
      <c r="O210" s="268"/>
      <c r="P210" s="269">
        <f>O210*H210</f>
        <v>0</v>
      </c>
      <c r="Q210" s="269">
        <v>0</v>
      </c>
      <c r="R210" s="269">
        <f>Q210*H210</f>
        <v>0</v>
      </c>
      <c r="S210" s="269">
        <v>0</v>
      </c>
      <c r="T210" s="270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0" t="s">
        <v>126</v>
      </c>
      <c r="AT210" s="230" t="s">
        <v>122</v>
      </c>
      <c r="AU210" s="230" t="s">
        <v>83</v>
      </c>
      <c r="AY210" s="16" t="s">
        <v>120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6" t="s">
        <v>81</v>
      </c>
      <c r="BK210" s="231">
        <f>ROUND(I210*H210,2)</f>
        <v>0</v>
      </c>
      <c r="BL210" s="16" t="s">
        <v>126</v>
      </c>
      <c r="BM210" s="230" t="s">
        <v>326</v>
      </c>
    </row>
    <row r="211" s="2" customFormat="1" ht="6.96" customHeight="1">
      <c r="A211" s="37"/>
      <c r="B211" s="65"/>
      <c r="C211" s="66"/>
      <c r="D211" s="66"/>
      <c r="E211" s="66"/>
      <c r="F211" s="66"/>
      <c r="G211" s="66"/>
      <c r="H211" s="66"/>
      <c r="I211" s="66"/>
      <c r="J211" s="66"/>
      <c r="K211" s="66"/>
      <c r="L211" s="43"/>
      <c r="M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</row>
  </sheetData>
  <sheetProtection sheet="1" autoFilter="0" formatColumns="0" formatRows="0" objects="1" scenarios="1" spinCount="100000" saltValue="PdNc595gE99VcFVBV2h7MAg3h2FmiKRoxt6wBo66umNvmXJcq9Avr/j1bpbA2ElWZJI5nh+xGK0NaJAiTZEPzA==" hashValue="JDTqg0NXXvJWA+chDRK8z1cZ+hUSH/CEwvrirtZIGj8EQaeJxajDTAlWPT9l8mKLFSA9x6Ytvb/uYBeJvgFuHw==" algorithmName="SHA-512" password="CC35"/>
  <autoFilter ref="C125:K210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="1" customFormat="1" ht="24.96" customHeight="1">
      <c r="B4" s="19"/>
      <c r="D4" s="137" t="s">
        <v>87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 xml:space="preserve">40Bi22 - Pardubice  Odlučovač tuků pro kuchyň domu mládeže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88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327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31. 10. 2022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ROUND(J120,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ROUND((SUM(BE120:BE164)),  2)</f>
        <v>0</v>
      </c>
      <c r="G33" s="37"/>
      <c r="H33" s="37"/>
      <c r="I33" s="154">
        <v>0.20999999999999999</v>
      </c>
      <c r="J33" s="153">
        <f>ROUND(((SUM(BE120:BE164))*I33),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39</v>
      </c>
      <c r="F34" s="153">
        <f>ROUND((SUM(BF120:BF164)),  2)</f>
        <v>0</v>
      </c>
      <c r="G34" s="37"/>
      <c r="H34" s="37"/>
      <c r="I34" s="154">
        <v>0.14999999999999999</v>
      </c>
      <c r="J34" s="153">
        <f>ROUND(((SUM(BF120:BF164))*I34),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40</v>
      </c>
      <c r="F35" s="153">
        <f>ROUND((SUM(BG120:BG164)),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41</v>
      </c>
      <c r="F36" s="153">
        <f>ROUND((SUM(BH120:BH164)),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42</v>
      </c>
      <c r="F37" s="153">
        <f>ROUND((SUM(BI120:BI164)),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 xml:space="preserve">40Bi22 - Pardubice  Odlučovač tuků pro kuchyň domu mládeže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88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 xml:space="preserve">SO-02 - SO-02 -  Úprava ZTI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31. 10. 2022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91</v>
      </c>
      <c r="D94" s="175"/>
      <c r="E94" s="175"/>
      <c r="F94" s="175"/>
      <c r="G94" s="175"/>
      <c r="H94" s="175"/>
      <c r="I94" s="175"/>
      <c r="J94" s="176" t="s">
        <v>92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93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94</v>
      </c>
    </row>
    <row r="97" s="9" customFormat="1" ht="24.96" customHeight="1">
      <c r="A97" s="9"/>
      <c r="B97" s="178"/>
      <c r="C97" s="179"/>
      <c r="D97" s="180" t="s">
        <v>95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102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78"/>
      <c r="C99" s="179"/>
      <c r="D99" s="180" t="s">
        <v>328</v>
      </c>
      <c r="E99" s="181"/>
      <c r="F99" s="181"/>
      <c r="G99" s="181"/>
      <c r="H99" s="181"/>
      <c r="I99" s="181"/>
      <c r="J99" s="182">
        <f>J127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84"/>
      <c r="C100" s="185"/>
      <c r="D100" s="186" t="s">
        <v>329</v>
      </c>
      <c r="E100" s="187"/>
      <c r="F100" s="187"/>
      <c r="G100" s="187"/>
      <c r="H100" s="187"/>
      <c r="I100" s="187"/>
      <c r="J100" s="188">
        <f>J128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="2" customFormat="1" ht="6.96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="2" customFormat="1" ht="6.96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24.96" customHeight="1">
      <c r="A107" s="37"/>
      <c r="B107" s="38"/>
      <c r="C107" s="22" t="s">
        <v>105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6.96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6.5" customHeight="1">
      <c r="A110" s="37"/>
      <c r="B110" s="38"/>
      <c r="C110" s="39"/>
      <c r="D110" s="39"/>
      <c r="E110" s="173" t="str">
        <f>E7</f>
        <v xml:space="preserve">40Bi22 - Pardubice  Odlučovač tuků pro kuchyň domu mládeže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88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6.5" customHeight="1">
      <c r="A112" s="37"/>
      <c r="B112" s="38"/>
      <c r="C112" s="39"/>
      <c r="D112" s="39"/>
      <c r="E112" s="75" t="str">
        <f>E9</f>
        <v xml:space="preserve">SO-02 - SO-02 -  Úprava ZTI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 xml:space="preserve"> </v>
      </c>
      <c r="G114" s="39"/>
      <c r="H114" s="39"/>
      <c r="I114" s="31" t="s">
        <v>22</v>
      </c>
      <c r="J114" s="78" t="str">
        <f>IF(J12="","",J12)</f>
        <v>31. 10. 2022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 xml:space="preserve"> </v>
      </c>
      <c r="G116" s="39"/>
      <c r="H116" s="39"/>
      <c r="I116" s="31" t="s">
        <v>29</v>
      </c>
      <c r="J116" s="35" t="str">
        <f>E21</f>
        <v xml:space="preserve"> 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5.15" customHeight="1">
      <c r="A117" s="37"/>
      <c r="B117" s="38"/>
      <c r="C117" s="31" t="s">
        <v>27</v>
      </c>
      <c r="D117" s="39"/>
      <c r="E117" s="39"/>
      <c r="F117" s="26" t="str">
        <f>IF(E18="","",E18)</f>
        <v>Vyplň údaj</v>
      </c>
      <c r="G117" s="39"/>
      <c r="H117" s="39"/>
      <c r="I117" s="31" t="s">
        <v>31</v>
      </c>
      <c r="J117" s="35" t="str">
        <f>E24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0.32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11" customFormat="1" ht="29.28" customHeight="1">
      <c r="A119" s="190"/>
      <c r="B119" s="191"/>
      <c r="C119" s="192" t="s">
        <v>106</v>
      </c>
      <c r="D119" s="193" t="s">
        <v>58</v>
      </c>
      <c r="E119" s="193" t="s">
        <v>54</v>
      </c>
      <c r="F119" s="193" t="s">
        <v>55</v>
      </c>
      <c r="G119" s="193" t="s">
        <v>107</v>
      </c>
      <c r="H119" s="193" t="s">
        <v>108</v>
      </c>
      <c r="I119" s="193" t="s">
        <v>109</v>
      </c>
      <c r="J119" s="194" t="s">
        <v>92</v>
      </c>
      <c r="K119" s="195" t="s">
        <v>110</v>
      </c>
      <c r="L119" s="196"/>
      <c r="M119" s="99" t="s">
        <v>1</v>
      </c>
      <c r="N119" s="100" t="s">
        <v>37</v>
      </c>
      <c r="O119" s="100" t="s">
        <v>111</v>
      </c>
      <c r="P119" s="100" t="s">
        <v>112</v>
      </c>
      <c r="Q119" s="100" t="s">
        <v>113</v>
      </c>
      <c r="R119" s="100" t="s">
        <v>114</v>
      </c>
      <c r="S119" s="100" t="s">
        <v>115</v>
      </c>
      <c r="T119" s="101" t="s">
        <v>116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="2" customFormat="1" ht="22.8" customHeight="1">
      <c r="A120" s="37"/>
      <c r="B120" s="38"/>
      <c r="C120" s="106" t="s">
        <v>117</v>
      </c>
      <c r="D120" s="39"/>
      <c r="E120" s="39"/>
      <c r="F120" s="39"/>
      <c r="G120" s="39"/>
      <c r="H120" s="39"/>
      <c r="I120" s="39"/>
      <c r="J120" s="197">
        <f>BK120</f>
        <v>0</v>
      </c>
      <c r="K120" s="39"/>
      <c r="L120" s="43"/>
      <c r="M120" s="102"/>
      <c r="N120" s="198"/>
      <c r="O120" s="103"/>
      <c r="P120" s="199">
        <f>P121+P127</f>
        <v>0</v>
      </c>
      <c r="Q120" s="103"/>
      <c r="R120" s="199">
        <f>R121+R127</f>
        <v>0.29462024999999997</v>
      </c>
      <c r="S120" s="103"/>
      <c r="T120" s="200">
        <f>T121+T127</f>
        <v>0.1908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72</v>
      </c>
      <c r="AU120" s="16" t="s">
        <v>94</v>
      </c>
      <c r="BK120" s="201">
        <f>BK121+BK127</f>
        <v>0</v>
      </c>
    </row>
    <row r="121" s="12" customFormat="1" ht="25.92" customHeight="1">
      <c r="A121" s="12"/>
      <c r="B121" s="202"/>
      <c r="C121" s="203"/>
      <c r="D121" s="204" t="s">
        <v>72</v>
      </c>
      <c r="E121" s="205" t="s">
        <v>118</v>
      </c>
      <c r="F121" s="205" t="s">
        <v>119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</f>
        <v>0</v>
      </c>
      <c r="Q121" s="210"/>
      <c r="R121" s="211">
        <f>R122</f>
        <v>0.0064102499999999993</v>
      </c>
      <c r="S121" s="210"/>
      <c r="T121" s="212">
        <f>T122</f>
        <v>0.1908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81</v>
      </c>
      <c r="AT121" s="214" t="s">
        <v>72</v>
      </c>
      <c r="AU121" s="214" t="s">
        <v>73</v>
      </c>
      <c r="AY121" s="213" t="s">
        <v>120</v>
      </c>
      <c r="BK121" s="215">
        <f>BK122</f>
        <v>0</v>
      </c>
    </row>
    <row r="122" s="12" customFormat="1" ht="22.8" customHeight="1">
      <c r="A122" s="12"/>
      <c r="B122" s="202"/>
      <c r="C122" s="203"/>
      <c r="D122" s="204" t="s">
        <v>72</v>
      </c>
      <c r="E122" s="216" t="s">
        <v>165</v>
      </c>
      <c r="F122" s="216" t="s">
        <v>292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SUM(P123:P126)</f>
        <v>0</v>
      </c>
      <c r="Q122" s="210"/>
      <c r="R122" s="211">
        <f>SUM(R123:R126)</f>
        <v>0.0064102499999999993</v>
      </c>
      <c r="S122" s="210"/>
      <c r="T122" s="212">
        <f>SUM(T123:T126)</f>
        <v>0.1908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81</v>
      </c>
      <c r="AT122" s="214" t="s">
        <v>72</v>
      </c>
      <c r="AU122" s="214" t="s">
        <v>81</v>
      </c>
      <c r="AY122" s="213" t="s">
        <v>120</v>
      </c>
      <c r="BK122" s="215">
        <f>SUM(BK123:BK126)</f>
        <v>0</v>
      </c>
    </row>
    <row r="123" s="2" customFormat="1" ht="24.15" customHeight="1">
      <c r="A123" s="37"/>
      <c r="B123" s="38"/>
      <c r="C123" s="218" t="s">
        <v>81</v>
      </c>
      <c r="D123" s="218" t="s">
        <v>122</v>
      </c>
      <c r="E123" s="219" t="s">
        <v>330</v>
      </c>
      <c r="F123" s="220" t="s">
        <v>331</v>
      </c>
      <c r="G123" s="221" t="s">
        <v>260</v>
      </c>
      <c r="H123" s="222">
        <v>0.45000000000000001</v>
      </c>
      <c r="I123" s="223"/>
      <c r="J123" s="224">
        <f>ROUND(I123*H123,2)</f>
        <v>0</v>
      </c>
      <c r="K123" s="225"/>
      <c r="L123" s="43"/>
      <c r="M123" s="226" t="s">
        <v>1</v>
      </c>
      <c r="N123" s="227" t="s">
        <v>38</v>
      </c>
      <c r="O123" s="90"/>
      <c r="P123" s="228">
        <f>O123*H123</f>
        <v>0</v>
      </c>
      <c r="Q123" s="228">
        <v>0.00147</v>
      </c>
      <c r="R123" s="228">
        <f>Q123*H123</f>
        <v>0.00066149999999999998</v>
      </c>
      <c r="S123" s="228">
        <v>0.039</v>
      </c>
      <c r="T123" s="229">
        <f>S123*H123</f>
        <v>0.01755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126</v>
      </c>
      <c r="AT123" s="230" t="s">
        <v>122</v>
      </c>
      <c r="AU123" s="230" t="s">
        <v>83</v>
      </c>
      <c r="AY123" s="16" t="s">
        <v>120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81</v>
      </c>
      <c r="BK123" s="231">
        <f>ROUND(I123*H123,2)</f>
        <v>0</v>
      </c>
      <c r="BL123" s="16" t="s">
        <v>126</v>
      </c>
      <c r="BM123" s="230" t="s">
        <v>332</v>
      </c>
    </row>
    <row r="124" s="13" customFormat="1">
      <c r="A124" s="13"/>
      <c r="B124" s="232"/>
      <c r="C124" s="233"/>
      <c r="D124" s="234" t="s">
        <v>128</v>
      </c>
      <c r="E124" s="235" t="s">
        <v>1</v>
      </c>
      <c r="F124" s="236" t="s">
        <v>333</v>
      </c>
      <c r="G124" s="233"/>
      <c r="H124" s="237">
        <v>0.45000000000000001</v>
      </c>
      <c r="I124" s="238"/>
      <c r="J124" s="233"/>
      <c r="K124" s="233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128</v>
      </c>
      <c r="AU124" s="243" t="s">
        <v>83</v>
      </c>
      <c r="AV124" s="13" t="s">
        <v>83</v>
      </c>
      <c r="AW124" s="13" t="s">
        <v>30</v>
      </c>
      <c r="AX124" s="13" t="s">
        <v>81</v>
      </c>
      <c r="AY124" s="243" t="s">
        <v>120</v>
      </c>
    </row>
    <row r="125" s="2" customFormat="1" ht="24.15" customHeight="1">
      <c r="A125" s="37"/>
      <c r="B125" s="38"/>
      <c r="C125" s="218" t="s">
        <v>83</v>
      </c>
      <c r="D125" s="218" t="s">
        <v>122</v>
      </c>
      <c r="E125" s="219" t="s">
        <v>299</v>
      </c>
      <c r="F125" s="220" t="s">
        <v>300</v>
      </c>
      <c r="G125" s="221" t="s">
        <v>260</v>
      </c>
      <c r="H125" s="222">
        <v>1.575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38</v>
      </c>
      <c r="O125" s="90"/>
      <c r="P125" s="228">
        <f>O125*H125</f>
        <v>0</v>
      </c>
      <c r="Q125" s="228">
        <v>0.00365</v>
      </c>
      <c r="R125" s="228">
        <f>Q125*H125</f>
        <v>0.0057487499999999995</v>
      </c>
      <c r="S125" s="228">
        <v>0.11</v>
      </c>
      <c r="T125" s="229">
        <f>S125*H125</f>
        <v>0.17324999999999999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126</v>
      </c>
      <c r="AT125" s="230" t="s">
        <v>122</v>
      </c>
      <c r="AU125" s="230" t="s">
        <v>83</v>
      </c>
      <c r="AY125" s="16" t="s">
        <v>120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81</v>
      </c>
      <c r="BK125" s="231">
        <f>ROUND(I125*H125,2)</f>
        <v>0</v>
      </c>
      <c r="BL125" s="16" t="s">
        <v>126</v>
      </c>
      <c r="BM125" s="230" t="s">
        <v>334</v>
      </c>
    </row>
    <row r="126" s="13" customFormat="1">
      <c r="A126" s="13"/>
      <c r="B126" s="232"/>
      <c r="C126" s="233"/>
      <c r="D126" s="234" t="s">
        <v>128</v>
      </c>
      <c r="E126" s="235" t="s">
        <v>1</v>
      </c>
      <c r="F126" s="236" t="s">
        <v>335</v>
      </c>
      <c r="G126" s="233"/>
      <c r="H126" s="237">
        <v>1.575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128</v>
      </c>
      <c r="AU126" s="243" t="s">
        <v>83</v>
      </c>
      <c r="AV126" s="13" t="s">
        <v>83</v>
      </c>
      <c r="AW126" s="13" t="s">
        <v>30</v>
      </c>
      <c r="AX126" s="13" t="s">
        <v>81</v>
      </c>
      <c r="AY126" s="243" t="s">
        <v>120</v>
      </c>
    </row>
    <row r="127" s="12" customFormat="1" ht="25.92" customHeight="1">
      <c r="A127" s="12"/>
      <c r="B127" s="202"/>
      <c r="C127" s="203"/>
      <c r="D127" s="204" t="s">
        <v>72</v>
      </c>
      <c r="E127" s="205" t="s">
        <v>336</v>
      </c>
      <c r="F127" s="205" t="s">
        <v>337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P128</f>
        <v>0</v>
      </c>
      <c r="Q127" s="210"/>
      <c r="R127" s="211">
        <f>R128</f>
        <v>0.28820999999999997</v>
      </c>
      <c r="S127" s="210"/>
      <c r="T127" s="212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83</v>
      </c>
      <c r="AT127" s="214" t="s">
        <v>72</v>
      </c>
      <c r="AU127" s="214" t="s">
        <v>73</v>
      </c>
      <c r="AY127" s="213" t="s">
        <v>120</v>
      </c>
      <c r="BK127" s="215">
        <f>BK128</f>
        <v>0</v>
      </c>
    </row>
    <row r="128" s="12" customFormat="1" ht="22.8" customHeight="1">
      <c r="A128" s="12"/>
      <c r="B128" s="202"/>
      <c r="C128" s="203"/>
      <c r="D128" s="204" t="s">
        <v>72</v>
      </c>
      <c r="E128" s="216" t="s">
        <v>338</v>
      </c>
      <c r="F128" s="216" t="s">
        <v>339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SUM(P129:P164)</f>
        <v>0</v>
      </c>
      <c r="Q128" s="210"/>
      <c r="R128" s="211">
        <f>SUM(R129:R164)</f>
        <v>0.28820999999999997</v>
      </c>
      <c r="S128" s="210"/>
      <c r="T128" s="212">
        <f>SUM(T129:T164)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83</v>
      </c>
      <c r="AT128" s="214" t="s">
        <v>72</v>
      </c>
      <c r="AU128" s="214" t="s">
        <v>81</v>
      </c>
      <c r="AY128" s="213" t="s">
        <v>120</v>
      </c>
      <c r="BK128" s="215">
        <f>SUM(BK129:BK164)</f>
        <v>0</v>
      </c>
    </row>
    <row r="129" s="2" customFormat="1" ht="21.75" customHeight="1">
      <c r="A129" s="37"/>
      <c r="B129" s="38"/>
      <c r="C129" s="218" t="s">
        <v>132</v>
      </c>
      <c r="D129" s="218" t="s">
        <v>122</v>
      </c>
      <c r="E129" s="219" t="s">
        <v>340</v>
      </c>
      <c r="F129" s="220" t="s">
        <v>341</v>
      </c>
      <c r="G129" s="221" t="s">
        <v>260</v>
      </c>
      <c r="H129" s="222">
        <v>7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38</v>
      </c>
      <c r="O129" s="90"/>
      <c r="P129" s="228">
        <f>O129*H129</f>
        <v>0</v>
      </c>
      <c r="Q129" s="228">
        <v>0.00142</v>
      </c>
      <c r="R129" s="228">
        <f>Q129*H129</f>
        <v>0.0099400000000000009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201</v>
      </c>
      <c r="AT129" s="230" t="s">
        <v>122</v>
      </c>
      <c r="AU129" s="230" t="s">
        <v>83</v>
      </c>
      <c r="AY129" s="16" t="s">
        <v>120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81</v>
      </c>
      <c r="BK129" s="231">
        <f>ROUND(I129*H129,2)</f>
        <v>0</v>
      </c>
      <c r="BL129" s="16" t="s">
        <v>201</v>
      </c>
      <c r="BM129" s="230" t="s">
        <v>342</v>
      </c>
    </row>
    <row r="130" s="13" customFormat="1">
      <c r="A130" s="13"/>
      <c r="B130" s="232"/>
      <c r="C130" s="233"/>
      <c r="D130" s="234" t="s">
        <v>128</v>
      </c>
      <c r="E130" s="235" t="s">
        <v>1</v>
      </c>
      <c r="F130" s="236" t="s">
        <v>155</v>
      </c>
      <c r="G130" s="233"/>
      <c r="H130" s="237">
        <v>7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128</v>
      </c>
      <c r="AU130" s="243" t="s">
        <v>83</v>
      </c>
      <c r="AV130" s="13" t="s">
        <v>83</v>
      </c>
      <c r="AW130" s="13" t="s">
        <v>30</v>
      </c>
      <c r="AX130" s="13" t="s">
        <v>81</v>
      </c>
      <c r="AY130" s="243" t="s">
        <v>120</v>
      </c>
    </row>
    <row r="131" s="2" customFormat="1" ht="16.5" customHeight="1">
      <c r="A131" s="37"/>
      <c r="B131" s="38"/>
      <c r="C131" s="218" t="s">
        <v>126</v>
      </c>
      <c r="D131" s="218" t="s">
        <v>122</v>
      </c>
      <c r="E131" s="219" t="s">
        <v>343</v>
      </c>
      <c r="F131" s="220" t="s">
        <v>344</v>
      </c>
      <c r="G131" s="221" t="s">
        <v>345</v>
      </c>
      <c r="H131" s="222">
        <v>3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38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201</v>
      </c>
      <c r="AT131" s="230" t="s">
        <v>122</v>
      </c>
      <c r="AU131" s="230" t="s">
        <v>83</v>
      </c>
      <c r="AY131" s="16" t="s">
        <v>120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81</v>
      </c>
      <c r="BK131" s="231">
        <f>ROUND(I131*H131,2)</f>
        <v>0</v>
      </c>
      <c r="BL131" s="16" t="s">
        <v>201</v>
      </c>
      <c r="BM131" s="230" t="s">
        <v>346</v>
      </c>
    </row>
    <row r="132" s="2" customFormat="1" ht="16.5" customHeight="1">
      <c r="A132" s="37"/>
      <c r="B132" s="38"/>
      <c r="C132" s="255" t="s">
        <v>146</v>
      </c>
      <c r="D132" s="255" t="s">
        <v>181</v>
      </c>
      <c r="E132" s="256" t="s">
        <v>347</v>
      </c>
      <c r="F132" s="257" t="s">
        <v>348</v>
      </c>
      <c r="G132" s="258" t="s">
        <v>230</v>
      </c>
      <c r="H132" s="259">
        <v>1</v>
      </c>
      <c r="I132" s="260"/>
      <c r="J132" s="261">
        <f>ROUND(I132*H132,2)</f>
        <v>0</v>
      </c>
      <c r="K132" s="262"/>
      <c r="L132" s="263"/>
      <c r="M132" s="264" t="s">
        <v>1</v>
      </c>
      <c r="N132" s="265" t="s">
        <v>38</v>
      </c>
      <c r="O132" s="90"/>
      <c r="P132" s="228">
        <f>O132*H132</f>
        <v>0</v>
      </c>
      <c r="Q132" s="228">
        <v>0.00027999999999999998</v>
      </c>
      <c r="R132" s="228">
        <f>Q132*H132</f>
        <v>0.00027999999999999998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279</v>
      </c>
      <c r="AT132" s="230" t="s">
        <v>181</v>
      </c>
      <c r="AU132" s="230" t="s">
        <v>83</v>
      </c>
      <c r="AY132" s="16" t="s">
        <v>120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81</v>
      </c>
      <c r="BK132" s="231">
        <f>ROUND(I132*H132,2)</f>
        <v>0</v>
      </c>
      <c r="BL132" s="16" t="s">
        <v>201</v>
      </c>
      <c r="BM132" s="230" t="s">
        <v>349</v>
      </c>
    </row>
    <row r="133" s="2" customFormat="1" ht="16.5" customHeight="1">
      <c r="A133" s="37"/>
      <c r="B133" s="38"/>
      <c r="C133" s="255" t="s">
        <v>150</v>
      </c>
      <c r="D133" s="255" t="s">
        <v>181</v>
      </c>
      <c r="E133" s="256" t="s">
        <v>350</v>
      </c>
      <c r="F133" s="257" t="s">
        <v>351</v>
      </c>
      <c r="G133" s="258" t="s">
        <v>230</v>
      </c>
      <c r="H133" s="259">
        <v>2</v>
      </c>
      <c r="I133" s="260"/>
      <c r="J133" s="261">
        <f>ROUND(I133*H133,2)</f>
        <v>0</v>
      </c>
      <c r="K133" s="262"/>
      <c r="L133" s="263"/>
      <c r="M133" s="264" t="s">
        <v>1</v>
      </c>
      <c r="N133" s="265" t="s">
        <v>38</v>
      </c>
      <c r="O133" s="90"/>
      <c r="P133" s="228">
        <f>O133*H133</f>
        <v>0</v>
      </c>
      <c r="Q133" s="228">
        <v>0.00034000000000000002</v>
      </c>
      <c r="R133" s="228">
        <f>Q133*H133</f>
        <v>0.00068000000000000005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279</v>
      </c>
      <c r="AT133" s="230" t="s">
        <v>181</v>
      </c>
      <c r="AU133" s="230" t="s">
        <v>83</v>
      </c>
      <c r="AY133" s="16" t="s">
        <v>120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81</v>
      </c>
      <c r="BK133" s="231">
        <f>ROUND(I133*H133,2)</f>
        <v>0</v>
      </c>
      <c r="BL133" s="16" t="s">
        <v>201</v>
      </c>
      <c r="BM133" s="230" t="s">
        <v>352</v>
      </c>
    </row>
    <row r="134" s="2" customFormat="1" ht="16.5" customHeight="1">
      <c r="A134" s="37"/>
      <c r="B134" s="38"/>
      <c r="C134" s="255" t="s">
        <v>155</v>
      </c>
      <c r="D134" s="255" t="s">
        <v>181</v>
      </c>
      <c r="E134" s="256" t="s">
        <v>353</v>
      </c>
      <c r="F134" s="257" t="s">
        <v>354</v>
      </c>
      <c r="G134" s="258" t="s">
        <v>230</v>
      </c>
      <c r="H134" s="259">
        <v>1</v>
      </c>
      <c r="I134" s="260"/>
      <c r="J134" s="261">
        <f>ROUND(I134*H134,2)</f>
        <v>0</v>
      </c>
      <c r="K134" s="262"/>
      <c r="L134" s="263"/>
      <c r="M134" s="264" t="s">
        <v>1</v>
      </c>
      <c r="N134" s="265" t="s">
        <v>38</v>
      </c>
      <c r="O134" s="90"/>
      <c r="P134" s="228">
        <f>O134*H134</f>
        <v>0</v>
      </c>
      <c r="Q134" s="228">
        <v>0.00085999999999999998</v>
      </c>
      <c r="R134" s="228">
        <f>Q134*H134</f>
        <v>0.00085999999999999998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279</v>
      </c>
      <c r="AT134" s="230" t="s">
        <v>181</v>
      </c>
      <c r="AU134" s="230" t="s">
        <v>83</v>
      </c>
      <c r="AY134" s="16" t="s">
        <v>120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81</v>
      </c>
      <c r="BK134" s="231">
        <f>ROUND(I134*H134,2)</f>
        <v>0</v>
      </c>
      <c r="BL134" s="16" t="s">
        <v>201</v>
      </c>
      <c r="BM134" s="230" t="s">
        <v>355</v>
      </c>
    </row>
    <row r="135" s="2" customFormat="1" ht="21.75" customHeight="1">
      <c r="A135" s="37"/>
      <c r="B135" s="38"/>
      <c r="C135" s="218" t="s">
        <v>159</v>
      </c>
      <c r="D135" s="218" t="s">
        <v>122</v>
      </c>
      <c r="E135" s="219" t="s">
        <v>356</v>
      </c>
      <c r="F135" s="220" t="s">
        <v>357</v>
      </c>
      <c r="G135" s="221" t="s">
        <v>260</v>
      </c>
      <c r="H135" s="222">
        <v>3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38</v>
      </c>
      <c r="O135" s="90"/>
      <c r="P135" s="228">
        <f>O135*H135</f>
        <v>0</v>
      </c>
      <c r="Q135" s="228">
        <v>0.0074400000000000004</v>
      </c>
      <c r="R135" s="228">
        <f>Q135*H135</f>
        <v>0.02232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201</v>
      </c>
      <c r="AT135" s="230" t="s">
        <v>122</v>
      </c>
      <c r="AU135" s="230" t="s">
        <v>83</v>
      </c>
      <c r="AY135" s="16" t="s">
        <v>120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81</v>
      </c>
      <c r="BK135" s="231">
        <f>ROUND(I135*H135,2)</f>
        <v>0</v>
      </c>
      <c r="BL135" s="16" t="s">
        <v>201</v>
      </c>
      <c r="BM135" s="230" t="s">
        <v>358</v>
      </c>
    </row>
    <row r="136" s="13" customFormat="1">
      <c r="A136" s="13"/>
      <c r="B136" s="232"/>
      <c r="C136" s="233"/>
      <c r="D136" s="234" t="s">
        <v>128</v>
      </c>
      <c r="E136" s="235" t="s">
        <v>1</v>
      </c>
      <c r="F136" s="236" t="s">
        <v>132</v>
      </c>
      <c r="G136" s="233"/>
      <c r="H136" s="237">
        <v>3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128</v>
      </c>
      <c r="AU136" s="243" t="s">
        <v>83</v>
      </c>
      <c r="AV136" s="13" t="s">
        <v>83</v>
      </c>
      <c r="AW136" s="13" t="s">
        <v>30</v>
      </c>
      <c r="AX136" s="13" t="s">
        <v>81</v>
      </c>
      <c r="AY136" s="243" t="s">
        <v>120</v>
      </c>
    </row>
    <row r="137" s="2" customFormat="1" ht="16.5" customHeight="1">
      <c r="A137" s="37"/>
      <c r="B137" s="38"/>
      <c r="C137" s="218" t="s">
        <v>165</v>
      </c>
      <c r="D137" s="218" t="s">
        <v>122</v>
      </c>
      <c r="E137" s="219" t="s">
        <v>359</v>
      </c>
      <c r="F137" s="220" t="s">
        <v>360</v>
      </c>
      <c r="G137" s="221" t="s">
        <v>345</v>
      </c>
      <c r="H137" s="222">
        <v>1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38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201</v>
      </c>
      <c r="AT137" s="230" t="s">
        <v>122</v>
      </c>
      <c r="AU137" s="230" t="s">
        <v>83</v>
      </c>
      <c r="AY137" s="16" t="s">
        <v>120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81</v>
      </c>
      <c r="BK137" s="231">
        <f>ROUND(I137*H137,2)</f>
        <v>0</v>
      </c>
      <c r="BL137" s="16" t="s">
        <v>201</v>
      </c>
      <c r="BM137" s="230" t="s">
        <v>361</v>
      </c>
    </row>
    <row r="138" s="2" customFormat="1" ht="24.15" customHeight="1">
      <c r="A138" s="37"/>
      <c r="B138" s="38"/>
      <c r="C138" s="255" t="s">
        <v>169</v>
      </c>
      <c r="D138" s="255" t="s">
        <v>181</v>
      </c>
      <c r="E138" s="256" t="s">
        <v>362</v>
      </c>
      <c r="F138" s="257" t="s">
        <v>363</v>
      </c>
      <c r="G138" s="258" t="s">
        <v>230</v>
      </c>
      <c r="H138" s="259">
        <v>1</v>
      </c>
      <c r="I138" s="260"/>
      <c r="J138" s="261">
        <f>ROUND(I138*H138,2)</f>
        <v>0</v>
      </c>
      <c r="K138" s="262"/>
      <c r="L138" s="263"/>
      <c r="M138" s="264" t="s">
        <v>1</v>
      </c>
      <c r="N138" s="265" t="s">
        <v>38</v>
      </c>
      <c r="O138" s="90"/>
      <c r="P138" s="228">
        <f>O138*H138</f>
        <v>0</v>
      </c>
      <c r="Q138" s="228">
        <v>0.00097000000000000005</v>
      </c>
      <c r="R138" s="228">
        <f>Q138*H138</f>
        <v>0.00097000000000000005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279</v>
      </c>
      <c r="AT138" s="230" t="s">
        <v>181</v>
      </c>
      <c r="AU138" s="230" t="s">
        <v>83</v>
      </c>
      <c r="AY138" s="16" t="s">
        <v>120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81</v>
      </c>
      <c r="BK138" s="231">
        <f>ROUND(I138*H138,2)</f>
        <v>0</v>
      </c>
      <c r="BL138" s="16" t="s">
        <v>201</v>
      </c>
      <c r="BM138" s="230" t="s">
        <v>364</v>
      </c>
    </row>
    <row r="139" s="2" customFormat="1" ht="16.5" customHeight="1">
      <c r="A139" s="37"/>
      <c r="B139" s="38"/>
      <c r="C139" s="255" t="s">
        <v>175</v>
      </c>
      <c r="D139" s="255" t="s">
        <v>181</v>
      </c>
      <c r="E139" s="256" t="s">
        <v>365</v>
      </c>
      <c r="F139" s="257" t="s">
        <v>366</v>
      </c>
      <c r="G139" s="258" t="s">
        <v>230</v>
      </c>
      <c r="H139" s="259">
        <v>1</v>
      </c>
      <c r="I139" s="260"/>
      <c r="J139" s="261">
        <f>ROUND(I139*H139,2)</f>
        <v>0</v>
      </c>
      <c r="K139" s="262"/>
      <c r="L139" s="263"/>
      <c r="M139" s="264" t="s">
        <v>1</v>
      </c>
      <c r="N139" s="265" t="s">
        <v>38</v>
      </c>
      <c r="O139" s="90"/>
      <c r="P139" s="228">
        <f>O139*H139</f>
        <v>0</v>
      </c>
      <c r="Q139" s="228">
        <v>0.00076999999999999996</v>
      </c>
      <c r="R139" s="228">
        <f>Q139*H139</f>
        <v>0.00076999999999999996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279</v>
      </c>
      <c r="AT139" s="230" t="s">
        <v>181</v>
      </c>
      <c r="AU139" s="230" t="s">
        <v>83</v>
      </c>
      <c r="AY139" s="16" t="s">
        <v>120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81</v>
      </c>
      <c r="BK139" s="231">
        <f>ROUND(I139*H139,2)</f>
        <v>0</v>
      </c>
      <c r="BL139" s="16" t="s">
        <v>201</v>
      </c>
      <c r="BM139" s="230" t="s">
        <v>367</v>
      </c>
    </row>
    <row r="140" s="2" customFormat="1" ht="16.5" customHeight="1">
      <c r="A140" s="37"/>
      <c r="B140" s="38"/>
      <c r="C140" s="255" t="s">
        <v>262</v>
      </c>
      <c r="D140" s="255" t="s">
        <v>181</v>
      </c>
      <c r="E140" s="256" t="s">
        <v>368</v>
      </c>
      <c r="F140" s="257" t="s">
        <v>369</v>
      </c>
      <c r="G140" s="258" t="s">
        <v>230</v>
      </c>
      <c r="H140" s="259">
        <v>2</v>
      </c>
      <c r="I140" s="260"/>
      <c r="J140" s="261">
        <f>ROUND(I140*H140,2)</f>
        <v>0</v>
      </c>
      <c r="K140" s="262"/>
      <c r="L140" s="263"/>
      <c r="M140" s="264" t="s">
        <v>1</v>
      </c>
      <c r="N140" s="265" t="s">
        <v>38</v>
      </c>
      <c r="O140" s="90"/>
      <c r="P140" s="228">
        <f>O140*H140</f>
        <v>0</v>
      </c>
      <c r="Q140" s="228">
        <v>0.00035</v>
      </c>
      <c r="R140" s="228">
        <f>Q140*H140</f>
        <v>0.00069999999999999999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279</v>
      </c>
      <c r="AT140" s="230" t="s">
        <v>181</v>
      </c>
      <c r="AU140" s="230" t="s">
        <v>83</v>
      </c>
      <c r="AY140" s="16" t="s">
        <v>120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81</v>
      </c>
      <c r="BK140" s="231">
        <f>ROUND(I140*H140,2)</f>
        <v>0</v>
      </c>
      <c r="BL140" s="16" t="s">
        <v>201</v>
      </c>
      <c r="BM140" s="230" t="s">
        <v>370</v>
      </c>
    </row>
    <row r="141" s="2" customFormat="1" ht="16.5" customHeight="1">
      <c r="A141" s="37"/>
      <c r="B141" s="38"/>
      <c r="C141" s="255" t="s">
        <v>267</v>
      </c>
      <c r="D141" s="255" t="s">
        <v>181</v>
      </c>
      <c r="E141" s="256" t="s">
        <v>371</v>
      </c>
      <c r="F141" s="257" t="s">
        <v>372</v>
      </c>
      <c r="G141" s="258" t="s">
        <v>230</v>
      </c>
      <c r="H141" s="259">
        <v>2</v>
      </c>
      <c r="I141" s="260"/>
      <c r="J141" s="261">
        <f>ROUND(I141*H141,2)</f>
        <v>0</v>
      </c>
      <c r="K141" s="262"/>
      <c r="L141" s="263"/>
      <c r="M141" s="264" t="s">
        <v>1</v>
      </c>
      <c r="N141" s="265" t="s">
        <v>38</v>
      </c>
      <c r="O141" s="90"/>
      <c r="P141" s="228">
        <f>O141*H141</f>
        <v>0</v>
      </c>
      <c r="Q141" s="228">
        <v>0.00029</v>
      </c>
      <c r="R141" s="228">
        <f>Q141*H141</f>
        <v>0.00058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279</v>
      </c>
      <c r="AT141" s="230" t="s">
        <v>181</v>
      </c>
      <c r="AU141" s="230" t="s">
        <v>83</v>
      </c>
      <c r="AY141" s="16" t="s">
        <v>120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81</v>
      </c>
      <c r="BK141" s="231">
        <f>ROUND(I141*H141,2)</f>
        <v>0</v>
      </c>
      <c r="BL141" s="16" t="s">
        <v>201</v>
      </c>
      <c r="BM141" s="230" t="s">
        <v>373</v>
      </c>
    </row>
    <row r="142" s="2" customFormat="1" ht="16.5" customHeight="1">
      <c r="A142" s="37"/>
      <c r="B142" s="38"/>
      <c r="C142" s="255" t="s">
        <v>180</v>
      </c>
      <c r="D142" s="255" t="s">
        <v>181</v>
      </c>
      <c r="E142" s="256" t="s">
        <v>374</v>
      </c>
      <c r="F142" s="257" t="s">
        <v>375</v>
      </c>
      <c r="G142" s="258" t="s">
        <v>230</v>
      </c>
      <c r="H142" s="259">
        <v>1</v>
      </c>
      <c r="I142" s="260"/>
      <c r="J142" s="261">
        <f>ROUND(I142*H142,2)</f>
        <v>0</v>
      </c>
      <c r="K142" s="262"/>
      <c r="L142" s="263"/>
      <c r="M142" s="264" t="s">
        <v>1</v>
      </c>
      <c r="N142" s="265" t="s">
        <v>38</v>
      </c>
      <c r="O142" s="90"/>
      <c r="P142" s="228">
        <f>O142*H142</f>
        <v>0</v>
      </c>
      <c r="Q142" s="228">
        <v>0.00025999999999999998</v>
      </c>
      <c r="R142" s="228">
        <f>Q142*H142</f>
        <v>0.00025999999999999998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279</v>
      </c>
      <c r="AT142" s="230" t="s">
        <v>181</v>
      </c>
      <c r="AU142" s="230" t="s">
        <v>83</v>
      </c>
      <c r="AY142" s="16" t="s">
        <v>120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81</v>
      </c>
      <c r="BK142" s="231">
        <f>ROUND(I142*H142,2)</f>
        <v>0</v>
      </c>
      <c r="BL142" s="16" t="s">
        <v>201</v>
      </c>
      <c r="BM142" s="230" t="s">
        <v>376</v>
      </c>
    </row>
    <row r="143" s="2" customFormat="1" ht="21.75" customHeight="1">
      <c r="A143" s="37"/>
      <c r="B143" s="38"/>
      <c r="C143" s="218" t="s">
        <v>193</v>
      </c>
      <c r="D143" s="218" t="s">
        <v>122</v>
      </c>
      <c r="E143" s="219" t="s">
        <v>377</v>
      </c>
      <c r="F143" s="220" t="s">
        <v>378</v>
      </c>
      <c r="G143" s="221" t="s">
        <v>260</v>
      </c>
      <c r="H143" s="222">
        <v>11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38</v>
      </c>
      <c r="O143" s="90"/>
      <c r="P143" s="228">
        <f>O143*H143</f>
        <v>0</v>
      </c>
      <c r="Q143" s="228">
        <v>0.01975</v>
      </c>
      <c r="R143" s="228">
        <f>Q143*H143</f>
        <v>0.21725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201</v>
      </c>
      <c r="AT143" s="230" t="s">
        <v>122</v>
      </c>
      <c r="AU143" s="230" t="s">
        <v>83</v>
      </c>
      <c r="AY143" s="16" t="s">
        <v>120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81</v>
      </c>
      <c r="BK143" s="231">
        <f>ROUND(I143*H143,2)</f>
        <v>0</v>
      </c>
      <c r="BL143" s="16" t="s">
        <v>201</v>
      </c>
      <c r="BM143" s="230" t="s">
        <v>379</v>
      </c>
    </row>
    <row r="144" s="13" customFormat="1">
      <c r="A144" s="13"/>
      <c r="B144" s="232"/>
      <c r="C144" s="233"/>
      <c r="D144" s="234" t="s">
        <v>128</v>
      </c>
      <c r="E144" s="235" t="s">
        <v>1</v>
      </c>
      <c r="F144" s="236" t="s">
        <v>175</v>
      </c>
      <c r="G144" s="233"/>
      <c r="H144" s="237">
        <v>11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128</v>
      </c>
      <c r="AU144" s="243" t="s">
        <v>83</v>
      </c>
      <c r="AV144" s="13" t="s">
        <v>83</v>
      </c>
      <c r="AW144" s="13" t="s">
        <v>30</v>
      </c>
      <c r="AX144" s="13" t="s">
        <v>81</v>
      </c>
      <c r="AY144" s="243" t="s">
        <v>120</v>
      </c>
    </row>
    <row r="145" s="2" customFormat="1" ht="16.5" customHeight="1">
      <c r="A145" s="37"/>
      <c r="B145" s="38"/>
      <c r="C145" s="218" t="s">
        <v>8</v>
      </c>
      <c r="D145" s="218" t="s">
        <v>122</v>
      </c>
      <c r="E145" s="219" t="s">
        <v>380</v>
      </c>
      <c r="F145" s="220" t="s">
        <v>381</v>
      </c>
      <c r="G145" s="221" t="s">
        <v>345</v>
      </c>
      <c r="H145" s="222">
        <v>3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38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201</v>
      </c>
      <c r="AT145" s="230" t="s">
        <v>122</v>
      </c>
      <c r="AU145" s="230" t="s">
        <v>83</v>
      </c>
      <c r="AY145" s="16" t="s">
        <v>120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81</v>
      </c>
      <c r="BK145" s="231">
        <f>ROUND(I145*H145,2)</f>
        <v>0</v>
      </c>
      <c r="BL145" s="16" t="s">
        <v>201</v>
      </c>
      <c r="BM145" s="230" t="s">
        <v>382</v>
      </c>
    </row>
    <row r="146" s="2" customFormat="1" ht="16.5" customHeight="1">
      <c r="A146" s="37"/>
      <c r="B146" s="38"/>
      <c r="C146" s="255" t="s">
        <v>201</v>
      </c>
      <c r="D146" s="255" t="s">
        <v>181</v>
      </c>
      <c r="E146" s="256" t="s">
        <v>383</v>
      </c>
      <c r="F146" s="257" t="s">
        <v>384</v>
      </c>
      <c r="G146" s="258" t="s">
        <v>230</v>
      </c>
      <c r="H146" s="259">
        <v>2</v>
      </c>
      <c r="I146" s="260"/>
      <c r="J146" s="261">
        <f>ROUND(I146*H146,2)</f>
        <v>0</v>
      </c>
      <c r="K146" s="262"/>
      <c r="L146" s="263"/>
      <c r="M146" s="264" t="s">
        <v>1</v>
      </c>
      <c r="N146" s="265" t="s">
        <v>38</v>
      </c>
      <c r="O146" s="90"/>
      <c r="P146" s="228">
        <f>O146*H146</f>
        <v>0</v>
      </c>
      <c r="Q146" s="228">
        <v>0.0014</v>
      </c>
      <c r="R146" s="228">
        <f>Q146*H146</f>
        <v>0.0028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279</v>
      </c>
      <c r="AT146" s="230" t="s">
        <v>181</v>
      </c>
      <c r="AU146" s="230" t="s">
        <v>83</v>
      </c>
      <c r="AY146" s="16" t="s">
        <v>120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81</v>
      </c>
      <c r="BK146" s="231">
        <f>ROUND(I146*H146,2)</f>
        <v>0</v>
      </c>
      <c r="BL146" s="16" t="s">
        <v>201</v>
      </c>
      <c r="BM146" s="230" t="s">
        <v>385</v>
      </c>
    </row>
    <row r="147" s="13" customFormat="1">
      <c r="A147" s="13"/>
      <c r="B147" s="232"/>
      <c r="C147" s="233"/>
      <c r="D147" s="234" t="s">
        <v>128</v>
      </c>
      <c r="E147" s="235" t="s">
        <v>1</v>
      </c>
      <c r="F147" s="236" t="s">
        <v>83</v>
      </c>
      <c r="G147" s="233"/>
      <c r="H147" s="237">
        <v>2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128</v>
      </c>
      <c r="AU147" s="243" t="s">
        <v>83</v>
      </c>
      <c r="AV147" s="13" t="s">
        <v>83</v>
      </c>
      <c r="AW147" s="13" t="s">
        <v>30</v>
      </c>
      <c r="AX147" s="13" t="s">
        <v>81</v>
      </c>
      <c r="AY147" s="243" t="s">
        <v>120</v>
      </c>
    </row>
    <row r="148" s="2" customFormat="1" ht="16.5" customHeight="1">
      <c r="A148" s="37"/>
      <c r="B148" s="38"/>
      <c r="C148" s="255" t="s">
        <v>207</v>
      </c>
      <c r="D148" s="255" t="s">
        <v>181</v>
      </c>
      <c r="E148" s="256" t="s">
        <v>386</v>
      </c>
      <c r="F148" s="257" t="s">
        <v>387</v>
      </c>
      <c r="G148" s="258" t="s">
        <v>230</v>
      </c>
      <c r="H148" s="259">
        <v>1</v>
      </c>
      <c r="I148" s="260"/>
      <c r="J148" s="261">
        <f>ROUND(I148*H148,2)</f>
        <v>0</v>
      </c>
      <c r="K148" s="262"/>
      <c r="L148" s="263"/>
      <c r="M148" s="264" t="s">
        <v>1</v>
      </c>
      <c r="N148" s="265" t="s">
        <v>38</v>
      </c>
      <c r="O148" s="90"/>
      <c r="P148" s="228">
        <f>O148*H148</f>
        <v>0</v>
      </c>
      <c r="Q148" s="228">
        <v>0.00167</v>
      </c>
      <c r="R148" s="228">
        <f>Q148*H148</f>
        <v>0.00167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279</v>
      </c>
      <c r="AT148" s="230" t="s">
        <v>181</v>
      </c>
      <c r="AU148" s="230" t="s">
        <v>83</v>
      </c>
      <c r="AY148" s="16" t="s">
        <v>120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81</v>
      </c>
      <c r="BK148" s="231">
        <f>ROUND(I148*H148,2)</f>
        <v>0</v>
      </c>
      <c r="BL148" s="16" t="s">
        <v>201</v>
      </c>
      <c r="BM148" s="230" t="s">
        <v>388</v>
      </c>
    </row>
    <row r="149" s="2" customFormat="1" ht="24.15" customHeight="1">
      <c r="A149" s="37"/>
      <c r="B149" s="38"/>
      <c r="C149" s="255" t="s">
        <v>213</v>
      </c>
      <c r="D149" s="255" t="s">
        <v>181</v>
      </c>
      <c r="E149" s="256" t="s">
        <v>389</v>
      </c>
      <c r="F149" s="257" t="s">
        <v>390</v>
      </c>
      <c r="G149" s="258" t="s">
        <v>230</v>
      </c>
      <c r="H149" s="259">
        <v>2</v>
      </c>
      <c r="I149" s="260"/>
      <c r="J149" s="261">
        <f>ROUND(I149*H149,2)</f>
        <v>0</v>
      </c>
      <c r="K149" s="262"/>
      <c r="L149" s="263"/>
      <c r="M149" s="264" t="s">
        <v>1</v>
      </c>
      <c r="N149" s="265" t="s">
        <v>38</v>
      </c>
      <c r="O149" s="90"/>
      <c r="P149" s="228">
        <f>O149*H149</f>
        <v>0</v>
      </c>
      <c r="Q149" s="228">
        <v>0.002</v>
      </c>
      <c r="R149" s="228">
        <f>Q149*H149</f>
        <v>0.0040000000000000001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279</v>
      </c>
      <c r="AT149" s="230" t="s">
        <v>181</v>
      </c>
      <c r="AU149" s="230" t="s">
        <v>83</v>
      </c>
      <c r="AY149" s="16" t="s">
        <v>120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81</v>
      </c>
      <c r="BK149" s="231">
        <f>ROUND(I149*H149,2)</f>
        <v>0</v>
      </c>
      <c r="BL149" s="16" t="s">
        <v>201</v>
      </c>
      <c r="BM149" s="230" t="s">
        <v>391</v>
      </c>
    </row>
    <row r="150" s="2" customFormat="1" ht="24.15" customHeight="1">
      <c r="A150" s="37"/>
      <c r="B150" s="38"/>
      <c r="C150" s="255" t="s">
        <v>218</v>
      </c>
      <c r="D150" s="255" t="s">
        <v>181</v>
      </c>
      <c r="E150" s="256" t="s">
        <v>392</v>
      </c>
      <c r="F150" s="257" t="s">
        <v>393</v>
      </c>
      <c r="G150" s="258" t="s">
        <v>230</v>
      </c>
      <c r="H150" s="259">
        <v>1</v>
      </c>
      <c r="I150" s="260"/>
      <c r="J150" s="261">
        <f>ROUND(I150*H150,2)</f>
        <v>0</v>
      </c>
      <c r="K150" s="262"/>
      <c r="L150" s="263"/>
      <c r="M150" s="264" t="s">
        <v>1</v>
      </c>
      <c r="N150" s="265" t="s">
        <v>38</v>
      </c>
      <c r="O150" s="90"/>
      <c r="P150" s="228">
        <f>O150*H150</f>
        <v>0</v>
      </c>
      <c r="Q150" s="228">
        <v>0.0025999999999999999</v>
      </c>
      <c r="R150" s="228">
        <f>Q150*H150</f>
        <v>0.0025999999999999999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279</v>
      </c>
      <c r="AT150" s="230" t="s">
        <v>181</v>
      </c>
      <c r="AU150" s="230" t="s">
        <v>83</v>
      </c>
      <c r="AY150" s="16" t="s">
        <v>120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81</v>
      </c>
      <c r="BK150" s="231">
        <f>ROUND(I150*H150,2)</f>
        <v>0</v>
      </c>
      <c r="BL150" s="16" t="s">
        <v>201</v>
      </c>
      <c r="BM150" s="230" t="s">
        <v>394</v>
      </c>
    </row>
    <row r="151" s="2" customFormat="1" ht="16.5" customHeight="1">
      <c r="A151" s="37"/>
      <c r="B151" s="38"/>
      <c r="C151" s="255" t="s">
        <v>222</v>
      </c>
      <c r="D151" s="255" t="s">
        <v>181</v>
      </c>
      <c r="E151" s="256" t="s">
        <v>395</v>
      </c>
      <c r="F151" s="257" t="s">
        <v>396</v>
      </c>
      <c r="G151" s="258" t="s">
        <v>230</v>
      </c>
      <c r="H151" s="259">
        <v>4</v>
      </c>
      <c r="I151" s="260"/>
      <c r="J151" s="261">
        <f>ROUND(I151*H151,2)</f>
        <v>0</v>
      </c>
      <c r="K151" s="262"/>
      <c r="L151" s="263"/>
      <c r="M151" s="264" t="s">
        <v>1</v>
      </c>
      <c r="N151" s="265" t="s">
        <v>38</v>
      </c>
      <c r="O151" s="90"/>
      <c r="P151" s="228">
        <f>O151*H151</f>
        <v>0</v>
      </c>
      <c r="Q151" s="228">
        <v>0.00197</v>
      </c>
      <c r="R151" s="228">
        <f>Q151*H151</f>
        <v>0.0078799999999999999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279</v>
      </c>
      <c r="AT151" s="230" t="s">
        <v>181</v>
      </c>
      <c r="AU151" s="230" t="s">
        <v>83</v>
      </c>
      <c r="AY151" s="16" t="s">
        <v>120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81</v>
      </c>
      <c r="BK151" s="231">
        <f>ROUND(I151*H151,2)</f>
        <v>0</v>
      </c>
      <c r="BL151" s="16" t="s">
        <v>201</v>
      </c>
      <c r="BM151" s="230" t="s">
        <v>397</v>
      </c>
    </row>
    <row r="152" s="2" customFormat="1" ht="16.5" customHeight="1">
      <c r="A152" s="37"/>
      <c r="B152" s="38"/>
      <c r="C152" s="255" t="s">
        <v>188</v>
      </c>
      <c r="D152" s="255" t="s">
        <v>181</v>
      </c>
      <c r="E152" s="256" t="s">
        <v>398</v>
      </c>
      <c r="F152" s="257" t="s">
        <v>399</v>
      </c>
      <c r="G152" s="258" t="s">
        <v>230</v>
      </c>
      <c r="H152" s="259">
        <v>1</v>
      </c>
      <c r="I152" s="260"/>
      <c r="J152" s="261">
        <f>ROUND(I152*H152,2)</f>
        <v>0</v>
      </c>
      <c r="K152" s="262"/>
      <c r="L152" s="263"/>
      <c r="M152" s="264" t="s">
        <v>1</v>
      </c>
      <c r="N152" s="265" t="s">
        <v>38</v>
      </c>
      <c r="O152" s="90"/>
      <c r="P152" s="228">
        <f>O152*H152</f>
        <v>0</v>
      </c>
      <c r="Q152" s="228">
        <v>0.00079000000000000001</v>
      </c>
      <c r="R152" s="228">
        <f>Q152*H152</f>
        <v>0.00079000000000000001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279</v>
      </c>
      <c r="AT152" s="230" t="s">
        <v>181</v>
      </c>
      <c r="AU152" s="230" t="s">
        <v>83</v>
      </c>
      <c r="AY152" s="16" t="s">
        <v>120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81</v>
      </c>
      <c r="BK152" s="231">
        <f>ROUND(I152*H152,2)</f>
        <v>0</v>
      </c>
      <c r="BL152" s="16" t="s">
        <v>201</v>
      </c>
      <c r="BM152" s="230" t="s">
        <v>400</v>
      </c>
    </row>
    <row r="153" s="2" customFormat="1" ht="21.75" customHeight="1">
      <c r="A153" s="37"/>
      <c r="B153" s="38"/>
      <c r="C153" s="218" t="s">
        <v>7</v>
      </c>
      <c r="D153" s="218" t="s">
        <v>122</v>
      </c>
      <c r="E153" s="219" t="s">
        <v>401</v>
      </c>
      <c r="F153" s="220" t="s">
        <v>402</v>
      </c>
      <c r="G153" s="221" t="s">
        <v>260</v>
      </c>
      <c r="H153" s="222">
        <v>10</v>
      </c>
      <c r="I153" s="223"/>
      <c r="J153" s="224">
        <f>ROUND(I153*H153,2)</f>
        <v>0</v>
      </c>
      <c r="K153" s="225"/>
      <c r="L153" s="43"/>
      <c r="M153" s="226" t="s">
        <v>1</v>
      </c>
      <c r="N153" s="227" t="s">
        <v>38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201</v>
      </c>
      <c r="AT153" s="230" t="s">
        <v>122</v>
      </c>
      <c r="AU153" s="230" t="s">
        <v>83</v>
      </c>
      <c r="AY153" s="16" t="s">
        <v>120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81</v>
      </c>
      <c r="BK153" s="231">
        <f>ROUND(I153*H153,2)</f>
        <v>0</v>
      </c>
      <c r="BL153" s="16" t="s">
        <v>201</v>
      </c>
      <c r="BM153" s="230" t="s">
        <v>403</v>
      </c>
    </row>
    <row r="154" s="13" customFormat="1">
      <c r="A154" s="13"/>
      <c r="B154" s="232"/>
      <c r="C154" s="233"/>
      <c r="D154" s="234" t="s">
        <v>128</v>
      </c>
      <c r="E154" s="235" t="s">
        <v>1</v>
      </c>
      <c r="F154" s="236" t="s">
        <v>404</v>
      </c>
      <c r="G154" s="233"/>
      <c r="H154" s="237">
        <v>10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128</v>
      </c>
      <c r="AU154" s="243" t="s">
        <v>83</v>
      </c>
      <c r="AV154" s="13" t="s">
        <v>83</v>
      </c>
      <c r="AW154" s="13" t="s">
        <v>30</v>
      </c>
      <c r="AX154" s="13" t="s">
        <v>81</v>
      </c>
      <c r="AY154" s="243" t="s">
        <v>120</v>
      </c>
    </row>
    <row r="155" s="2" customFormat="1" ht="24.15" customHeight="1">
      <c r="A155" s="37"/>
      <c r="B155" s="38"/>
      <c r="C155" s="218" t="s">
        <v>233</v>
      </c>
      <c r="D155" s="218" t="s">
        <v>122</v>
      </c>
      <c r="E155" s="219" t="s">
        <v>405</v>
      </c>
      <c r="F155" s="220" t="s">
        <v>406</v>
      </c>
      <c r="G155" s="221" t="s">
        <v>260</v>
      </c>
      <c r="H155" s="222">
        <v>11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38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201</v>
      </c>
      <c r="AT155" s="230" t="s">
        <v>122</v>
      </c>
      <c r="AU155" s="230" t="s">
        <v>83</v>
      </c>
      <c r="AY155" s="16" t="s">
        <v>120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81</v>
      </c>
      <c r="BK155" s="231">
        <f>ROUND(I155*H155,2)</f>
        <v>0</v>
      </c>
      <c r="BL155" s="16" t="s">
        <v>201</v>
      </c>
      <c r="BM155" s="230" t="s">
        <v>407</v>
      </c>
    </row>
    <row r="156" s="13" customFormat="1">
      <c r="A156" s="13"/>
      <c r="B156" s="232"/>
      <c r="C156" s="233"/>
      <c r="D156" s="234" t="s">
        <v>128</v>
      </c>
      <c r="E156" s="235" t="s">
        <v>1</v>
      </c>
      <c r="F156" s="236" t="s">
        <v>175</v>
      </c>
      <c r="G156" s="233"/>
      <c r="H156" s="237">
        <v>11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128</v>
      </c>
      <c r="AU156" s="243" t="s">
        <v>83</v>
      </c>
      <c r="AV156" s="13" t="s">
        <v>83</v>
      </c>
      <c r="AW156" s="13" t="s">
        <v>30</v>
      </c>
      <c r="AX156" s="13" t="s">
        <v>81</v>
      </c>
      <c r="AY156" s="243" t="s">
        <v>120</v>
      </c>
    </row>
    <row r="157" s="2" customFormat="1" ht="21.75" customHeight="1">
      <c r="A157" s="37"/>
      <c r="B157" s="38"/>
      <c r="C157" s="218" t="s">
        <v>240</v>
      </c>
      <c r="D157" s="218" t="s">
        <v>122</v>
      </c>
      <c r="E157" s="219" t="s">
        <v>408</v>
      </c>
      <c r="F157" s="220" t="s">
        <v>409</v>
      </c>
      <c r="G157" s="221" t="s">
        <v>230</v>
      </c>
      <c r="H157" s="222">
        <v>1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38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201</v>
      </c>
      <c r="AT157" s="230" t="s">
        <v>122</v>
      </c>
      <c r="AU157" s="230" t="s">
        <v>83</v>
      </c>
      <c r="AY157" s="16" t="s">
        <v>120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81</v>
      </c>
      <c r="BK157" s="231">
        <f>ROUND(I157*H157,2)</f>
        <v>0</v>
      </c>
      <c r="BL157" s="16" t="s">
        <v>201</v>
      </c>
      <c r="BM157" s="230" t="s">
        <v>410</v>
      </c>
    </row>
    <row r="158" s="2" customFormat="1" ht="24.15" customHeight="1">
      <c r="A158" s="37"/>
      <c r="B158" s="38"/>
      <c r="C158" s="218" t="s">
        <v>244</v>
      </c>
      <c r="D158" s="218" t="s">
        <v>122</v>
      </c>
      <c r="E158" s="219" t="s">
        <v>411</v>
      </c>
      <c r="F158" s="220" t="s">
        <v>412</v>
      </c>
      <c r="G158" s="221" t="s">
        <v>260</v>
      </c>
      <c r="H158" s="222">
        <v>7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38</v>
      </c>
      <c r="O158" s="90"/>
      <c r="P158" s="228">
        <f>O158*H158</f>
        <v>0</v>
      </c>
      <c r="Q158" s="228">
        <v>0.00058</v>
      </c>
      <c r="R158" s="228">
        <f>Q158*H158</f>
        <v>0.0040600000000000002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201</v>
      </c>
      <c r="AT158" s="230" t="s">
        <v>122</v>
      </c>
      <c r="AU158" s="230" t="s">
        <v>83</v>
      </c>
      <c r="AY158" s="16" t="s">
        <v>120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81</v>
      </c>
      <c r="BK158" s="231">
        <f>ROUND(I158*H158,2)</f>
        <v>0</v>
      </c>
      <c r="BL158" s="16" t="s">
        <v>201</v>
      </c>
      <c r="BM158" s="230" t="s">
        <v>413</v>
      </c>
    </row>
    <row r="159" s="13" customFormat="1">
      <c r="A159" s="13"/>
      <c r="B159" s="232"/>
      <c r="C159" s="233"/>
      <c r="D159" s="234" t="s">
        <v>128</v>
      </c>
      <c r="E159" s="235" t="s">
        <v>1</v>
      </c>
      <c r="F159" s="236" t="s">
        <v>414</v>
      </c>
      <c r="G159" s="233"/>
      <c r="H159" s="237">
        <v>7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128</v>
      </c>
      <c r="AU159" s="243" t="s">
        <v>83</v>
      </c>
      <c r="AV159" s="13" t="s">
        <v>83</v>
      </c>
      <c r="AW159" s="13" t="s">
        <v>30</v>
      </c>
      <c r="AX159" s="13" t="s">
        <v>81</v>
      </c>
      <c r="AY159" s="243" t="s">
        <v>120</v>
      </c>
    </row>
    <row r="160" s="2" customFormat="1" ht="24.15" customHeight="1">
      <c r="A160" s="37"/>
      <c r="B160" s="38"/>
      <c r="C160" s="218" t="s">
        <v>248</v>
      </c>
      <c r="D160" s="218" t="s">
        <v>122</v>
      </c>
      <c r="E160" s="219" t="s">
        <v>415</v>
      </c>
      <c r="F160" s="220" t="s">
        <v>416</v>
      </c>
      <c r="G160" s="221" t="s">
        <v>260</v>
      </c>
      <c r="H160" s="222">
        <v>14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38</v>
      </c>
      <c r="O160" s="90"/>
      <c r="P160" s="228">
        <f>O160*H160</f>
        <v>0</v>
      </c>
      <c r="Q160" s="228">
        <v>0.00069999999999999999</v>
      </c>
      <c r="R160" s="228">
        <f>Q160*H160</f>
        <v>0.0097999999999999997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201</v>
      </c>
      <c r="AT160" s="230" t="s">
        <v>122</v>
      </c>
      <c r="AU160" s="230" t="s">
        <v>83</v>
      </c>
      <c r="AY160" s="16" t="s">
        <v>120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81</v>
      </c>
      <c r="BK160" s="231">
        <f>ROUND(I160*H160,2)</f>
        <v>0</v>
      </c>
      <c r="BL160" s="16" t="s">
        <v>201</v>
      </c>
      <c r="BM160" s="230" t="s">
        <v>417</v>
      </c>
    </row>
    <row r="161" s="13" customFormat="1">
      <c r="A161" s="13"/>
      <c r="B161" s="232"/>
      <c r="C161" s="233"/>
      <c r="D161" s="234" t="s">
        <v>128</v>
      </c>
      <c r="E161" s="235" t="s">
        <v>1</v>
      </c>
      <c r="F161" s="236" t="s">
        <v>418</v>
      </c>
      <c r="G161" s="233"/>
      <c r="H161" s="237">
        <v>3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128</v>
      </c>
      <c r="AU161" s="243" t="s">
        <v>83</v>
      </c>
      <c r="AV161" s="13" t="s">
        <v>83</v>
      </c>
      <c r="AW161" s="13" t="s">
        <v>30</v>
      </c>
      <c r="AX161" s="13" t="s">
        <v>73</v>
      </c>
      <c r="AY161" s="243" t="s">
        <v>120</v>
      </c>
    </row>
    <row r="162" s="13" customFormat="1">
      <c r="A162" s="13"/>
      <c r="B162" s="232"/>
      <c r="C162" s="233"/>
      <c r="D162" s="234" t="s">
        <v>128</v>
      </c>
      <c r="E162" s="235" t="s">
        <v>1</v>
      </c>
      <c r="F162" s="236" t="s">
        <v>419</v>
      </c>
      <c r="G162" s="233"/>
      <c r="H162" s="237">
        <v>11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128</v>
      </c>
      <c r="AU162" s="243" t="s">
        <v>83</v>
      </c>
      <c r="AV162" s="13" t="s">
        <v>83</v>
      </c>
      <c r="AW162" s="13" t="s">
        <v>30</v>
      </c>
      <c r="AX162" s="13" t="s">
        <v>73</v>
      </c>
      <c r="AY162" s="243" t="s">
        <v>120</v>
      </c>
    </row>
    <row r="163" s="14" customFormat="1">
      <c r="A163" s="14"/>
      <c r="B163" s="244"/>
      <c r="C163" s="245"/>
      <c r="D163" s="234" t="s">
        <v>128</v>
      </c>
      <c r="E163" s="246" t="s">
        <v>1</v>
      </c>
      <c r="F163" s="247" t="s">
        <v>131</v>
      </c>
      <c r="G163" s="245"/>
      <c r="H163" s="248">
        <v>14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4" t="s">
        <v>128</v>
      </c>
      <c r="AU163" s="254" t="s">
        <v>83</v>
      </c>
      <c r="AV163" s="14" t="s">
        <v>132</v>
      </c>
      <c r="AW163" s="14" t="s">
        <v>30</v>
      </c>
      <c r="AX163" s="14" t="s">
        <v>81</v>
      </c>
      <c r="AY163" s="254" t="s">
        <v>120</v>
      </c>
    </row>
    <row r="164" s="2" customFormat="1" ht="24.15" customHeight="1">
      <c r="A164" s="37"/>
      <c r="B164" s="38"/>
      <c r="C164" s="218" t="s">
        <v>252</v>
      </c>
      <c r="D164" s="218" t="s">
        <v>122</v>
      </c>
      <c r="E164" s="219" t="s">
        <v>420</v>
      </c>
      <c r="F164" s="220" t="s">
        <v>421</v>
      </c>
      <c r="G164" s="221" t="s">
        <v>422</v>
      </c>
      <c r="H164" s="271"/>
      <c r="I164" s="223"/>
      <c r="J164" s="224">
        <f>ROUND(I164*H164,2)</f>
        <v>0</v>
      </c>
      <c r="K164" s="225"/>
      <c r="L164" s="43"/>
      <c r="M164" s="266" t="s">
        <v>1</v>
      </c>
      <c r="N164" s="267" t="s">
        <v>38</v>
      </c>
      <c r="O164" s="268"/>
      <c r="P164" s="269">
        <f>O164*H164</f>
        <v>0</v>
      </c>
      <c r="Q164" s="269">
        <v>0</v>
      </c>
      <c r="R164" s="269">
        <f>Q164*H164</f>
        <v>0</v>
      </c>
      <c r="S164" s="269">
        <v>0</v>
      </c>
      <c r="T164" s="27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201</v>
      </c>
      <c r="AT164" s="230" t="s">
        <v>122</v>
      </c>
      <c r="AU164" s="230" t="s">
        <v>83</v>
      </c>
      <c r="AY164" s="16" t="s">
        <v>120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81</v>
      </c>
      <c r="BK164" s="231">
        <f>ROUND(I164*H164,2)</f>
        <v>0</v>
      </c>
      <c r="BL164" s="16" t="s">
        <v>201</v>
      </c>
      <c r="BM164" s="230" t="s">
        <v>423</v>
      </c>
    </row>
    <row r="165" s="2" customFormat="1" ht="6.96" customHeight="1">
      <c r="A165" s="37"/>
      <c r="B165" s="65"/>
      <c r="C165" s="66"/>
      <c r="D165" s="66"/>
      <c r="E165" s="66"/>
      <c r="F165" s="66"/>
      <c r="G165" s="66"/>
      <c r="H165" s="66"/>
      <c r="I165" s="66"/>
      <c r="J165" s="66"/>
      <c r="K165" s="66"/>
      <c r="L165" s="43"/>
      <c r="M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</row>
  </sheetData>
  <sheetProtection sheet="1" autoFilter="0" formatColumns="0" formatRows="0" objects="1" scenarios="1" spinCount="100000" saltValue="GaFenT4QWULVzp+HMvX12FBfs4RY14PPN/KbDuWBVOT2MI3ivZTyEWXsNAuZe4K0W2EfNG0y4t4aW8BIv/YGEQ==" hashValue="xFRQnE+dy0wlcDNSUxPvuzbuhh5ava6+IYih8rZz40fAcRAEEKijlXF6xmMIrE9NncN9LA2G3vExAJ3Pt0X/LQ==" algorithmName="SHA-512" password="CC35"/>
  <autoFilter ref="C119:K164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8B02A15EF19247979C75C36D64C425" ma:contentTypeVersion="14" ma:contentTypeDescription="Vytvoří nový dokument" ma:contentTypeScope="" ma:versionID="ade7f23a853cdf2aeb15d49ca93533cf">
  <xsd:schema xmlns:xsd="http://www.w3.org/2001/XMLSchema" xmlns:xs="http://www.w3.org/2001/XMLSchema" xmlns:p="http://schemas.microsoft.com/office/2006/metadata/properties" xmlns:ns2="2fa2d2ac-d17d-4812-a023-17126928a51c" xmlns:ns3="190b6971-c263-454b-8861-4363125476e1" targetNamespace="http://schemas.microsoft.com/office/2006/metadata/properties" ma:root="true" ma:fieldsID="b9c224039c6b4400d2769644a36de7fc" ns2:_="" ns3:_="">
    <xsd:import namespace="2fa2d2ac-d17d-4812-a023-17126928a51c"/>
    <xsd:import namespace="190b6971-c263-454b-8861-4363125476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2d2ac-d17d-4812-a023-17126928a5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ad18d00c-fe2f-4d7f-91b5-244855e261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b6971-c263-454b-8861-4363125476e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946413e5-2dcb-4336-80af-cf24d1e9bd52}" ma:internalName="TaxCatchAll" ma:showField="CatchAllData" ma:web="190b6971-c263-454b-8861-4363125476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36D451-209B-4D4F-94B3-50AC3562B2F3}"/>
</file>

<file path=customXml/itemProps2.xml><?xml version="1.0" encoding="utf-8"?>
<ds:datastoreItem xmlns:ds="http://schemas.openxmlformats.org/officeDocument/2006/customXml" ds:itemID="{27067B8B-348E-4327-BFF6-24B19471194D}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U-A578KABTPG5LO\PC</dc:creator>
  <cp:lastModifiedBy>U-A578KABTPG5LO\PC</cp:lastModifiedBy>
  <dcterms:created xsi:type="dcterms:W3CDTF">2022-11-03T19:34:41Z</dcterms:created>
  <dcterms:modified xsi:type="dcterms:W3CDTF">2022-11-03T19:34:47Z</dcterms:modified>
</cp:coreProperties>
</file>